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" i="1" l="1"/>
  <c r="G4" i="1"/>
  <c r="I4" i="1"/>
  <c r="L4" i="1"/>
  <c r="N4" i="1"/>
  <c r="Q4" i="1"/>
  <c r="V4" i="1"/>
  <c r="D5" i="1"/>
  <c r="G5" i="1"/>
  <c r="I5" i="1"/>
  <c r="L5" i="1"/>
  <c r="N5" i="1"/>
  <c r="Q5" i="1"/>
  <c r="V5" i="1"/>
  <c r="D6" i="1"/>
  <c r="G6" i="1"/>
  <c r="I6" i="1"/>
  <c r="L6" i="1"/>
  <c r="N6" i="1"/>
  <c r="Q6" i="1"/>
  <c r="V6" i="1"/>
  <c r="D7" i="1"/>
  <c r="G7" i="1"/>
  <c r="I7" i="1"/>
  <c r="L7" i="1"/>
  <c r="N7" i="1"/>
  <c r="Q7" i="1"/>
  <c r="V7" i="1"/>
  <c r="D8" i="1"/>
  <c r="G8" i="1"/>
  <c r="I8" i="1"/>
  <c r="L8" i="1"/>
  <c r="N8" i="1"/>
  <c r="Q8" i="1"/>
  <c r="V8" i="1"/>
  <c r="D9" i="1"/>
  <c r="G9" i="1"/>
  <c r="I9" i="1"/>
  <c r="L9" i="1"/>
  <c r="N9" i="1"/>
  <c r="Q9" i="1"/>
  <c r="V9" i="1"/>
  <c r="D10" i="1"/>
  <c r="G10" i="1"/>
  <c r="I10" i="1"/>
  <c r="L10" i="1"/>
  <c r="N10" i="1"/>
  <c r="Q10" i="1"/>
  <c r="V10" i="1"/>
  <c r="D11" i="1"/>
  <c r="G11" i="1"/>
  <c r="I11" i="1"/>
  <c r="L11" i="1"/>
  <c r="N11" i="1"/>
  <c r="Q11" i="1"/>
  <c r="V11" i="1"/>
  <c r="D12" i="1"/>
  <c r="G12" i="1"/>
  <c r="I12" i="1"/>
  <c r="L12" i="1"/>
  <c r="N12" i="1"/>
  <c r="Q12" i="1"/>
  <c r="V12" i="1"/>
  <c r="D13" i="1"/>
  <c r="G13" i="1"/>
  <c r="I13" i="1"/>
  <c r="L13" i="1"/>
  <c r="N13" i="1"/>
  <c r="Q13" i="1"/>
  <c r="V13" i="1"/>
  <c r="D14" i="1"/>
  <c r="G14" i="1"/>
  <c r="I14" i="1"/>
  <c r="L14" i="1"/>
  <c r="N14" i="1"/>
  <c r="Q14" i="1"/>
  <c r="V14" i="1"/>
  <c r="D15" i="1"/>
  <c r="G15" i="1"/>
  <c r="I15" i="1"/>
  <c r="L15" i="1"/>
  <c r="N15" i="1"/>
  <c r="Q15" i="1"/>
  <c r="V15" i="1"/>
  <c r="D16" i="1"/>
  <c r="G16" i="1"/>
  <c r="I16" i="1"/>
  <c r="L16" i="1"/>
  <c r="N16" i="1"/>
  <c r="Q16" i="1"/>
  <c r="V16" i="1"/>
  <c r="D17" i="1"/>
  <c r="G17" i="1"/>
  <c r="I17" i="1"/>
  <c r="L17" i="1"/>
  <c r="N17" i="1"/>
  <c r="Q17" i="1"/>
  <c r="V17" i="1"/>
  <c r="D18" i="1"/>
  <c r="G18" i="1"/>
  <c r="I18" i="1"/>
  <c r="L18" i="1"/>
  <c r="N18" i="1"/>
  <c r="Q18" i="1"/>
  <c r="V18" i="1"/>
  <c r="D19" i="1"/>
  <c r="G19" i="1"/>
  <c r="I19" i="1"/>
  <c r="L19" i="1"/>
  <c r="N19" i="1"/>
  <c r="Q19" i="1"/>
  <c r="V19" i="1"/>
  <c r="D20" i="1"/>
  <c r="G20" i="1"/>
  <c r="I20" i="1"/>
  <c r="L20" i="1"/>
  <c r="N20" i="1"/>
  <c r="Q20" i="1"/>
  <c r="V20" i="1"/>
  <c r="D21" i="1"/>
  <c r="G21" i="1"/>
  <c r="I21" i="1"/>
  <c r="L21" i="1"/>
  <c r="N21" i="1"/>
  <c r="Q21" i="1"/>
  <c r="V21" i="1"/>
  <c r="D23" i="1"/>
  <c r="G23" i="1"/>
  <c r="I23" i="1"/>
  <c r="L23" i="1"/>
  <c r="N23" i="1"/>
  <c r="Q23" i="1"/>
  <c r="V23" i="1"/>
  <c r="D24" i="1"/>
  <c r="G24" i="1"/>
  <c r="I24" i="1"/>
  <c r="L24" i="1"/>
  <c r="N24" i="1"/>
  <c r="Q24" i="1"/>
  <c r="V24" i="1"/>
  <c r="D22" i="1"/>
  <c r="G22" i="1"/>
  <c r="I22" i="1"/>
  <c r="L22" i="1"/>
  <c r="N22" i="1"/>
  <c r="Q22" i="1"/>
  <c r="V22" i="1"/>
  <c r="D25" i="1"/>
  <c r="G25" i="1"/>
  <c r="I25" i="1"/>
  <c r="L25" i="1"/>
  <c r="N25" i="1"/>
  <c r="Q25" i="1"/>
  <c r="V25" i="1"/>
  <c r="D26" i="1"/>
  <c r="G26" i="1"/>
  <c r="I26" i="1"/>
  <c r="L26" i="1"/>
  <c r="N26" i="1"/>
  <c r="Q26" i="1"/>
  <c r="V26" i="1"/>
  <c r="D28" i="1"/>
  <c r="G28" i="1"/>
  <c r="I28" i="1"/>
  <c r="L28" i="1"/>
  <c r="N28" i="1"/>
  <c r="Q28" i="1"/>
  <c r="V28" i="1"/>
  <c r="D27" i="1"/>
  <c r="G27" i="1"/>
  <c r="I27" i="1"/>
  <c r="L27" i="1"/>
  <c r="N27" i="1"/>
  <c r="Q27" i="1"/>
  <c r="V27" i="1"/>
  <c r="D29" i="1"/>
  <c r="G29" i="1"/>
  <c r="I29" i="1"/>
  <c r="L29" i="1"/>
  <c r="N29" i="1"/>
  <c r="Q29" i="1"/>
  <c r="V29" i="1"/>
  <c r="D30" i="1"/>
  <c r="G30" i="1"/>
  <c r="I30" i="1"/>
  <c r="L30" i="1"/>
  <c r="N30" i="1"/>
  <c r="Q30" i="1"/>
  <c r="V30" i="1"/>
  <c r="D31" i="1"/>
  <c r="G31" i="1"/>
  <c r="I31" i="1"/>
  <c r="L31" i="1"/>
  <c r="N31" i="1"/>
  <c r="Q31" i="1"/>
  <c r="V31" i="1"/>
  <c r="D32" i="1"/>
  <c r="G32" i="1"/>
  <c r="I32" i="1"/>
  <c r="L32" i="1"/>
  <c r="N32" i="1"/>
  <c r="Q32" i="1"/>
  <c r="V32" i="1"/>
  <c r="D33" i="1"/>
  <c r="G33" i="1"/>
  <c r="I33" i="1"/>
  <c r="L33" i="1"/>
  <c r="N33" i="1"/>
  <c r="Q33" i="1"/>
  <c r="V33" i="1"/>
  <c r="D34" i="1"/>
  <c r="G34" i="1"/>
  <c r="I34" i="1"/>
  <c r="L34" i="1"/>
  <c r="N34" i="1"/>
  <c r="Q34" i="1"/>
  <c r="V34" i="1"/>
  <c r="D35" i="1"/>
  <c r="G35" i="1"/>
  <c r="I35" i="1"/>
  <c r="L35" i="1"/>
  <c r="N35" i="1"/>
  <c r="Q35" i="1"/>
  <c r="V35" i="1"/>
  <c r="D36" i="1"/>
  <c r="G36" i="1"/>
  <c r="I36" i="1"/>
  <c r="L36" i="1"/>
  <c r="N36" i="1"/>
  <c r="Q36" i="1"/>
  <c r="V36" i="1"/>
  <c r="D37" i="1"/>
  <c r="G37" i="1"/>
  <c r="I37" i="1"/>
  <c r="L37" i="1"/>
  <c r="N37" i="1"/>
  <c r="Q37" i="1"/>
  <c r="V37" i="1"/>
  <c r="J37" i="1" l="1"/>
  <c r="E37" i="1"/>
  <c r="O37" i="1"/>
  <c r="O36" i="1"/>
  <c r="M37" i="1"/>
  <c r="S27" i="1"/>
  <c r="J11" i="1"/>
  <c r="J36" i="1"/>
  <c r="H36" i="1"/>
  <c r="S20" i="1"/>
  <c r="S18" i="1"/>
  <c r="S14" i="1"/>
  <c r="J9" i="1"/>
  <c r="E7" i="1"/>
  <c r="H35" i="1"/>
  <c r="R29" i="1"/>
  <c r="O33" i="1"/>
  <c r="E34" i="1"/>
  <c r="O29" i="1"/>
  <c r="E29" i="1"/>
  <c r="O25" i="1"/>
  <c r="E25" i="1"/>
  <c r="O21" i="1"/>
  <c r="E21" i="1"/>
  <c r="O17" i="1"/>
  <c r="E17" i="1"/>
  <c r="O13" i="1"/>
  <c r="E13" i="1"/>
  <c r="M34" i="1"/>
  <c r="S26" i="1"/>
  <c r="S22" i="1"/>
  <c r="S16" i="1"/>
  <c r="H29" i="1"/>
  <c r="S12" i="1"/>
  <c r="S37" i="1"/>
  <c r="S33" i="1"/>
  <c r="O31" i="1"/>
  <c r="E31" i="1"/>
  <c r="S29" i="1"/>
  <c r="O28" i="1"/>
  <c r="E28" i="1"/>
  <c r="S25" i="1"/>
  <c r="O24" i="1"/>
  <c r="E24" i="1"/>
  <c r="S21" i="1"/>
  <c r="O19" i="1"/>
  <c r="E19" i="1"/>
  <c r="S17" i="1"/>
  <c r="O15" i="1"/>
  <c r="E15" i="1"/>
  <c r="O11" i="1"/>
  <c r="S23" i="1"/>
  <c r="E4" i="1"/>
  <c r="M30" i="1"/>
  <c r="M27" i="1"/>
  <c r="M16" i="1"/>
  <c r="J5" i="1"/>
  <c r="S5" i="1"/>
  <c r="O4" i="1"/>
  <c r="O35" i="1"/>
  <c r="E35" i="1"/>
  <c r="J34" i="1"/>
  <c r="J33" i="1"/>
  <c r="J32" i="1"/>
  <c r="J31" i="1"/>
  <c r="S30" i="1"/>
  <c r="J30" i="1"/>
  <c r="J29" i="1"/>
  <c r="J27" i="1"/>
  <c r="J28" i="1"/>
  <c r="J26" i="1"/>
  <c r="J25" i="1"/>
  <c r="J22" i="1"/>
  <c r="J24" i="1"/>
  <c r="J23" i="1"/>
  <c r="J21" i="1"/>
  <c r="J20" i="1"/>
  <c r="J19" i="1"/>
  <c r="J18" i="1"/>
  <c r="J17" i="1"/>
  <c r="J16" i="1"/>
  <c r="J15" i="1"/>
  <c r="J14" i="1"/>
  <c r="J13" i="1"/>
  <c r="J12" i="1"/>
  <c r="S8" i="1"/>
  <c r="H9" i="1"/>
  <c r="M7" i="1"/>
  <c r="R5" i="1"/>
  <c r="H5" i="1"/>
  <c r="M4" i="1"/>
  <c r="M32" i="1"/>
  <c r="M22" i="1"/>
  <c r="M18" i="1"/>
  <c r="M14" i="1"/>
  <c r="S13" i="1"/>
  <c r="M11" i="1"/>
  <c r="M12" i="1"/>
  <c r="S9" i="1"/>
  <c r="O7" i="1"/>
  <c r="S36" i="1"/>
  <c r="M36" i="1"/>
  <c r="J35" i="1"/>
  <c r="S34" i="1"/>
  <c r="E33" i="1"/>
  <c r="S32" i="1"/>
  <c r="R37" i="1"/>
  <c r="H37" i="1"/>
  <c r="R36" i="1"/>
  <c r="E36" i="1"/>
  <c r="R34" i="1"/>
  <c r="H34" i="1"/>
  <c r="R32" i="1"/>
  <c r="H32" i="1"/>
  <c r="R30" i="1"/>
  <c r="H30" i="1"/>
  <c r="R27" i="1"/>
  <c r="H27" i="1"/>
  <c r="R26" i="1"/>
  <c r="H26" i="1"/>
  <c r="R22" i="1"/>
  <c r="H22" i="1"/>
  <c r="R23" i="1"/>
  <c r="H23" i="1"/>
  <c r="R20" i="1"/>
  <c r="H20" i="1"/>
  <c r="R18" i="1"/>
  <c r="H18" i="1"/>
  <c r="R16" i="1"/>
  <c r="H16" i="1"/>
  <c r="R14" i="1"/>
  <c r="H14" i="1"/>
  <c r="S10" i="1"/>
  <c r="R12" i="1"/>
  <c r="S35" i="1"/>
  <c r="H11" i="1"/>
  <c r="H12" i="1"/>
  <c r="O9" i="1"/>
  <c r="E9" i="1"/>
  <c r="J7" i="1"/>
  <c r="O5" i="1"/>
  <c r="E5" i="1"/>
  <c r="J4" i="1"/>
  <c r="M26" i="1"/>
  <c r="M23" i="1"/>
  <c r="M20" i="1"/>
  <c r="R35" i="1"/>
  <c r="M35" i="1"/>
  <c r="O34" i="1"/>
  <c r="R33" i="1"/>
  <c r="M33" i="1"/>
  <c r="H33" i="1"/>
  <c r="O32" i="1"/>
  <c r="E32" i="1"/>
  <c r="R31" i="1"/>
  <c r="M31" i="1"/>
  <c r="H31" i="1"/>
  <c r="O30" i="1"/>
  <c r="E30" i="1"/>
  <c r="M29" i="1"/>
  <c r="O27" i="1"/>
  <c r="E27" i="1"/>
  <c r="R28" i="1"/>
  <c r="M28" i="1"/>
  <c r="H28" i="1"/>
  <c r="O26" i="1"/>
  <c r="E26" i="1"/>
  <c r="R25" i="1"/>
  <c r="M25" i="1"/>
  <c r="H25" i="1"/>
  <c r="O22" i="1"/>
  <c r="E22" i="1"/>
  <c r="R24" i="1"/>
  <c r="M24" i="1"/>
  <c r="H24" i="1"/>
  <c r="O23" i="1"/>
  <c r="E23" i="1"/>
  <c r="R21" i="1"/>
  <c r="M21" i="1"/>
  <c r="H21" i="1"/>
  <c r="O20" i="1"/>
  <c r="E20" i="1"/>
  <c r="R19" i="1"/>
  <c r="M19" i="1"/>
  <c r="H19" i="1"/>
  <c r="O18" i="1"/>
  <c r="E18" i="1"/>
  <c r="R17" i="1"/>
  <c r="M17" i="1"/>
  <c r="H17" i="1"/>
  <c r="O16" i="1"/>
  <c r="E16" i="1"/>
  <c r="R15" i="1"/>
  <c r="M15" i="1"/>
  <c r="H15" i="1"/>
  <c r="O14" i="1"/>
  <c r="E14" i="1"/>
  <c r="R13" i="1"/>
  <c r="M13" i="1"/>
  <c r="H13" i="1"/>
  <c r="O12" i="1"/>
  <c r="E11" i="1"/>
  <c r="E12" i="1"/>
  <c r="R11" i="1"/>
  <c r="M9" i="1"/>
  <c r="S6" i="1"/>
  <c r="H7" i="1"/>
  <c r="M5" i="1"/>
  <c r="S4" i="1"/>
  <c r="H4" i="1"/>
  <c r="S31" i="1"/>
  <c r="S28" i="1"/>
  <c r="S24" i="1"/>
  <c r="S19" i="1"/>
  <c r="S15" i="1"/>
  <c r="S11" i="1"/>
  <c r="O10" i="1"/>
  <c r="J10" i="1"/>
  <c r="E10" i="1"/>
  <c r="R8" i="1"/>
  <c r="M8" i="1"/>
  <c r="H8" i="1"/>
  <c r="S7" i="1"/>
  <c r="O6" i="1"/>
  <c r="J6" i="1"/>
  <c r="E6" i="1"/>
  <c r="R4" i="1"/>
  <c r="R7" i="1"/>
  <c r="R10" i="1"/>
  <c r="M10" i="1"/>
  <c r="H10" i="1"/>
  <c r="O8" i="1"/>
  <c r="J8" i="1"/>
  <c r="E8" i="1"/>
  <c r="R6" i="1"/>
  <c r="M6" i="1"/>
  <c r="H6" i="1"/>
  <c r="R9" i="1"/>
  <c r="C3" i="3"/>
  <c r="G3" i="3" s="1"/>
  <c r="I3" i="3" s="1"/>
  <c r="C2" i="3"/>
  <c r="G2" i="3"/>
  <c r="I2" i="3" s="1"/>
  <c r="H11" i="3"/>
  <c r="G11" i="3"/>
  <c r="F3" i="3"/>
  <c r="F2" i="3"/>
  <c r="I4" i="3"/>
  <c r="I6" i="3"/>
  <c r="I8" i="3"/>
  <c r="G4" i="3"/>
  <c r="G5" i="3"/>
  <c r="I5" i="3" s="1"/>
  <c r="G6" i="3"/>
  <c r="G7" i="3"/>
  <c r="I7" i="3" s="1"/>
  <c r="G8" i="3"/>
  <c r="T7" i="1" l="1"/>
  <c r="W7" i="1" s="1"/>
  <c r="T4" i="1"/>
  <c r="W4" i="1" s="1"/>
  <c r="T11" i="1"/>
  <c r="W11" i="1" s="1"/>
  <c r="T28" i="1"/>
  <c r="W28" i="1" s="1"/>
  <c r="T10" i="1"/>
  <c r="T36" i="1"/>
  <c r="W36" i="1" s="1"/>
  <c r="T8" i="1"/>
  <c r="W8" i="1" s="1"/>
  <c r="T30" i="1"/>
  <c r="W30" i="1" s="1"/>
  <c r="T5" i="1"/>
  <c r="W5" i="1" s="1"/>
  <c r="T17" i="1"/>
  <c r="W17" i="1" s="1"/>
  <c r="T25" i="1"/>
  <c r="W25" i="1" s="1"/>
  <c r="T33" i="1"/>
  <c r="W33" i="1" s="1"/>
  <c r="T22" i="1"/>
  <c r="W22" i="1" s="1"/>
  <c r="T14" i="1"/>
  <c r="W14" i="1" s="1"/>
  <c r="T31" i="1"/>
  <c r="W31" i="1" s="1"/>
  <c r="T34" i="1"/>
  <c r="W34" i="1" s="1"/>
  <c r="T37" i="1"/>
  <c r="W37" i="1" s="1"/>
  <c r="T18" i="1"/>
  <c r="W18" i="1" s="1"/>
  <c r="W10" i="1"/>
  <c r="T15" i="1"/>
  <c r="W15" i="1" s="1"/>
  <c r="T19" i="1"/>
  <c r="W19" i="1" s="1"/>
  <c r="T6" i="1"/>
  <c r="W6" i="1" s="1"/>
  <c r="T35" i="1"/>
  <c r="W35" i="1" s="1"/>
  <c r="T13" i="1"/>
  <c r="W13" i="1" s="1"/>
  <c r="T23" i="1"/>
  <c r="W23" i="1" s="1"/>
  <c r="T21" i="1"/>
  <c r="W21" i="1" s="1"/>
  <c r="T29" i="1"/>
  <c r="W29" i="1" s="1"/>
  <c r="T12" i="1"/>
  <c r="W12" i="1" s="1"/>
  <c r="T26" i="1"/>
  <c r="W26" i="1" s="1"/>
  <c r="T20" i="1"/>
  <c r="W20" i="1" s="1"/>
  <c r="T24" i="1"/>
  <c r="W24" i="1" s="1"/>
  <c r="T32" i="1"/>
  <c r="W32" i="1" s="1"/>
  <c r="T9" i="1"/>
  <c r="W9" i="1" s="1"/>
  <c r="T16" i="1"/>
  <c r="W16" i="1" s="1"/>
  <c r="T27" i="1"/>
  <c r="W27" i="1" s="1"/>
  <c r="Z20" i="1" l="1"/>
  <c r="Z21" i="1"/>
  <c r="Z31" i="1"/>
  <c r="Z26" i="1"/>
  <c r="Z14" i="1"/>
  <c r="Z17" i="1"/>
  <c r="Z36" i="1"/>
  <c r="Z12" i="1"/>
  <c r="Z13" i="1"/>
  <c r="Z37" i="1"/>
  <c r="Z22" i="1"/>
  <c r="Z19" i="1"/>
  <c r="Z32" i="1"/>
  <c r="Z23" i="1"/>
  <c r="Z16" i="1"/>
  <c r="Z29" i="1"/>
  <c r="Z35" i="1"/>
  <c r="Z6" i="1"/>
  <c r="Z15" i="1"/>
  <c r="Z33" i="1"/>
  <c r="Z30" i="1"/>
  <c r="Z5" i="1"/>
  <c r="Z27" i="1"/>
  <c r="Z18" i="1"/>
  <c r="Z24" i="1"/>
  <c r="Z25" i="1"/>
  <c r="Z34" i="1"/>
  <c r="Z9" i="1"/>
  <c r="Z11" i="1"/>
  <c r="Z8" i="1"/>
  <c r="Z10" i="1"/>
  <c r="Z7" i="1"/>
  <c r="Z28" i="1"/>
  <c r="Z4" i="1"/>
</calcChain>
</file>

<file path=xl/sharedStrings.xml><?xml version="1.0" encoding="utf-8"?>
<sst xmlns="http://schemas.openxmlformats.org/spreadsheetml/2006/main" count="96" uniqueCount="79">
  <si>
    <t>Критерий №1</t>
  </si>
  <si>
    <t>Критерий №2</t>
  </si>
  <si>
    <t>Критерий №3</t>
  </si>
  <si>
    <t>Критерий №4</t>
  </si>
  <si>
    <t>Критерий №5</t>
  </si>
  <si>
    <t>Критерий №6</t>
  </si>
  <si>
    <t>Критерий №7</t>
  </si>
  <si>
    <t>Общая численность населения Российской Федерации в возрасте от 6 лет, проживающего на территории субъекта Российской Федерации</t>
  </si>
  <si>
    <t>Население, зарегистрированное в электронной базе данных, относящихся к реализации комплекса ГТО</t>
  </si>
  <si>
    <t xml:space="preserve">Доля населения, зарегистрированного в электронной базе данных, от общей численности населения в возрасте от 6 лет, проживающего на территории субъекта Российской Федерации </t>
  </si>
  <si>
    <t>Баллы</t>
  </si>
  <si>
    <t>Население, принявшее участие в выполнении нормативов испытаний (тестов) комплекса ГТО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</si>
  <si>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субъекта Российской Федерации зарегистрированного в электронной базе данных</t>
  </si>
  <si>
    <t>Доля населения, принявшего участие в выполнении нормативов испытаний (тестов) комплекса ГТО, от численности населения проживающего на территории субъекта Российской Федерации в возрасте от 6 лет</t>
  </si>
  <si>
    <t>Общее количество знаков</t>
  </si>
  <si>
    <t>Доля населения, выполнившего нормативы испытаний (тестов) комплекса ГТО на знаки отличия, от общей численности населения проживающего на территории субъекта Российской Федерации в возрасте от 6 лет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</si>
  <si>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</si>
  <si>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</si>
  <si>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</si>
  <si>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Доля населения, проживающего на территории субъекта Российской Федерации, в возрасте от 6 лет, приходящегося на одну ставку штатного расписания центров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</si>
  <si>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</t>
  </si>
  <si>
    <t>ВСЕГО БАЛЛОВ</t>
  </si>
  <si>
    <t xml:space="preserve"> Анжеро-Судженск</t>
  </si>
  <si>
    <t>Белово</t>
  </si>
  <si>
    <t>Беловский район</t>
  </si>
  <si>
    <t>Березовский</t>
  </si>
  <si>
    <t>Гурьевский район</t>
  </si>
  <si>
    <t>Ижморский район</t>
  </si>
  <si>
    <t>Калтан</t>
  </si>
  <si>
    <t>Кемерово</t>
  </si>
  <si>
    <t>Кемеровский район</t>
  </si>
  <si>
    <t>Киселевск</t>
  </si>
  <si>
    <t>Крапивинский район</t>
  </si>
  <si>
    <t xml:space="preserve">Краснобродский </t>
  </si>
  <si>
    <t>Ленинск-Кузнецкий</t>
  </si>
  <si>
    <t>Ленинск-Кузнецкий район</t>
  </si>
  <si>
    <t>Мариинский район</t>
  </si>
  <si>
    <t>Междуреченск</t>
  </si>
  <si>
    <t>Мыски</t>
  </si>
  <si>
    <t>Новокузнецк</t>
  </si>
  <si>
    <t>Новокузнецкий район</t>
  </si>
  <si>
    <t>Осинники</t>
  </si>
  <si>
    <t>Полысаево</t>
  </si>
  <si>
    <t>Прокопьевск</t>
  </si>
  <si>
    <t>Прокопьевский район</t>
  </si>
  <si>
    <t>Промышленновский район</t>
  </si>
  <si>
    <t>Тайга</t>
  </si>
  <si>
    <t xml:space="preserve">Таштагольский </t>
  </si>
  <si>
    <t>Тисульский район</t>
  </si>
  <si>
    <t>Топкинский район</t>
  </si>
  <si>
    <t>Тяжинский район</t>
  </si>
  <si>
    <t>Чебулинский район</t>
  </si>
  <si>
    <t>Юрга</t>
  </si>
  <si>
    <t>Юргинский район</t>
  </si>
  <si>
    <t>Яйский район</t>
  </si>
  <si>
    <t>Яшкинский район</t>
  </si>
  <si>
    <t xml:space="preserve">Территория </t>
  </si>
  <si>
    <t>Прогресс</t>
  </si>
  <si>
    <t>тариф за 1 км</t>
  </si>
  <si>
    <t>км</t>
  </si>
  <si>
    <t>цена за рейсы</t>
  </si>
  <si>
    <t>количество автобус</t>
  </si>
  <si>
    <t xml:space="preserve">общая цена </t>
  </si>
  <si>
    <t>в одну сторону км</t>
  </si>
  <si>
    <t>ходки</t>
  </si>
  <si>
    <t>расход на 100</t>
  </si>
  <si>
    <t>цена за 1 литр</t>
  </si>
  <si>
    <t xml:space="preserve">Приложение № 1 к письму
за № ___от «___» _______2019 г.
</t>
  </si>
  <si>
    <t>Место в рейтинге на 01.07.2019 г.</t>
  </si>
  <si>
    <t>(-1)</t>
  </si>
  <si>
    <t>(+1)</t>
  </si>
  <si>
    <t>(-4)</t>
  </si>
  <si>
    <t>(-2)</t>
  </si>
  <si>
    <t>(+3)</t>
  </si>
  <si>
    <t>(+4)</t>
  </si>
  <si>
    <t>(-3)</t>
  </si>
  <si>
    <t>(-5)</t>
  </si>
  <si>
    <t>Место в рейтинге на 01.10.2019 г.</t>
  </si>
  <si>
    <t>(+2)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</si>
</sst>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7" borderId="0" xfId="0" applyFont="1" applyFill="1" applyBorder="1" applyAlignment="1">
      <alignment horizontal="center" vertical="center"/>
    </xf>
    <xf numFmtId="0" fontId="0" fillId="7" borderId="0" xfId="0" applyFill="1"/>
    <xf numFmtId="0" fontId="3" fillId="0" borderId="0" xfId="0" applyFont="1"/>
    <xf numFmtId="0" fontId="4" fillId="10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10" borderId="8" xfId="1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11" borderId="12" xfId="0" applyFont="1" applyFill="1" applyBorder="1"/>
    <xf numFmtId="0" fontId="4" fillId="5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255" wrapText="1"/>
    </xf>
    <xf numFmtId="0" fontId="6" fillId="9" borderId="11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textRotation="255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1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3" fontId="8" fillId="9" borderId="2" xfId="0" applyNumberFormat="1" applyFont="1" applyFill="1" applyBorder="1" applyAlignment="1">
      <alignment horizontal="center"/>
    </xf>
    <xf numFmtId="10" fontId="8" fillId="6" borderId="2" xfId="1" applyNumberFormat="1" applyFont="1" applyFill="1" applyBorder="1" applyAlignment="1">
      <alignment horizontal="center" vertical="center"/>
    </xf>
    <xf numFmtId="3" fontId="9" fillId="8" borderId="2" xfId="0" applyNumberFormat="1" applyFont="1" applyFill="1" applyBorder="1" applyAlignment="1">
      <alignment horizontal="center" vertical="center"/>
    </xf>
    <xf numFmtId="1" fontId="9" fillId="8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3" fontId="8" fillId="9" borderId="1" xfId="0" applyNumberFormat="1" applyFont="1" applyFill="1" applyBorder="1" applyAlignment="1">
      <alignment horizontal="center"/>
    </xf>
    <xf numFmtId="10" fontId="8" fillId="6" borderId="1" xfId="1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0" fontId="8" fillId="9" borderId="1" xfId="0" applyNumberFormat="1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3" fontId="10" fillId="9" borderId="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8" fillId="9" borderId="4" xfId="0" applyNumberFormat="1" applyFont="1" applyFill="1" applyBorder="1" applyAlignment="1">
      <alignment horizontal="center"/>
    </xf>
    <xf numFmtId="10" fontId="8" fillId="6" borderId="4" xfId="1" applyNumberFormat="1" applyFont="1" applyFill="1" applyBorder="1" applyAlignment="1">
      <alignment horizontal="center" vertical="center"/>
    </xf>
    <xf numFmtId="3" fontId="9" fillId="8" borderId="4" xfId="0" applyNumberFormat="1" applyFont="1" applyFill="1" applyBorder="1" applyAlignment="1">
      <alignment horizontal="center" vertical="center"/>
    </xf>
    <xf numFmtId="1" fontId="9" fillId="8" borderId="4" xfId="0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right" vertical="top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7"/>
  <sheetViews>
    <sheetView tabSelected="1" topLeftCell="H1" zoomScale="42" zoomScaleNormal="42" workbookViewId="0">
      <selection activeCell="A25" sqref="A25"/>
    </sheetView>
  </sheetViews>
  <sheetFormatPr defaultRowHeight="15" x14ac:dyDescent="0.25"/>
  <cols>
    <col min="1" max="1" width="55.5703125" customWidth="1"/>
    <col min="2" max="2" width="20" customWidth="1"/>
    <col min="3" max="3" width="21.42578125" customWidth="1"/>
    <col min="4" max="4" width="28.42578125" customWidth="1"/>
    <col min="5" max="5" width="15" customWidth="1"/>
    <col min="6" max="6" width="22.42578125" customWidth="1"/>
    <col min="7" max="7" width="35.28515625" customWidth="1"/>
    <col min="8" max="8" width="17.28515625" customWidth="1"/>
    <col min="9" max="9" width="27" customWidth="1"/>
    <col min="10" max="10" width="12" customWidth="1"/>
    <col min="11" max="11" width="19.7109375" customWidth="1"/>
    <col min="12" max="12" width="30.42578125" customWidth="1"/>
    <col min="13" max="13" width="11.85546875" bestFit="1" customWidth="1"/>
    <col min="14" max="14" width="28" customWidth="1"/>
    <col min="15" max="15" width="22.5703125" customWidth="1"/>
    <col min="16" max="16" width="30.140625" customWidth="1"/>
    <col min="17" max="17" width="19.28515625" customWidth="1"/>
    <col min="18" max="18" width="37.5703125" customWidth="1"/>
    <col min="19" max="19" width="14.85546875" customWidth="1"/>
    <col min="20" max="20" width="11.85546875" bestFit="1" customWidth="1"/>
    <col min="21" max="21" width="20.5703125" customWidth="1"/>
    <col min="22" max="22" width="14.28515625" customWidth="1"/>
    <col min="23" max="23" width="26.140625" customWidth="1"/>
    <col min="24" max="24" width="16" customWidth="1"/>
    <col min="25" max="25" width="15" customWidth="1"/>
    <col min="26" max="26" width="27.28515625" customWidth="1"/>
    <col min="28" max="28" width="9.140625" customWidth="1"/>
  </cols>
  <sheetData>
    <row r="1" spans="1:26" ht="98.25" customHeight="1" x14ac:dyDescent="0.25">
      <c r="W1" s="67" t="s">
        <v>67</v>
      </c>
      <c r="X1" s="68"/>
      <c r="Y1" s="68"/>
      <c r="Z1" s="68"/>
    </row>
    <row r="2" spans="1:26" ht="46.5" customHeight="1" thickBot="1" x14ac:dyDescent="0.35">
      <c r="A2" s="4" t="s">
        <v>56</v>
      </c>
      <c r="B2" s="5"/>
      <c r="C2" s="6"/>
      <c r="D2" s="7" t="s">
        <v>0</v>
      </c>
      <c r="E2" s="7"/>
      <c r="F2" s="6"/>
      <c r="G2" s="7" t="s">
        <v>1</v>
      </c>
      <c r="H2" s="7"/>
      <c r="I2" s="7" t="s">
        <v>2</v>
      </c>
      <c r="J2" s="7"/>
      <c r="K2" s="6"/>
      <c r="L2" s="7" t="s">
        <v>3</v>
      </c>
      <c r="M2" s="7"/>
      <c r="N2" s="7" t="s">
        <v>4</v>
      </c>
      <c r="O2" s="8"/>
      <c r="P2" s="6"/>
      <c r="Q2" s="7"/>
      <c r="R2" s="7" t="s">
        <v>5</v>
      </c>
      <c r="S2" s="9"/>
      <c r="T2" s="7"/>
      <c r="U2" s="7" t="s">
        <v>6</v>
      </c>
      <c r="V2" s="7"/>
      <c r="W2" s="10"/>
      <c r="X2" s="11"/>
      <c r="Y2" s="12"/>
      <c r="Z2" s="13"/>
    </row>
    <row r="3" spans="1:26" ht="333.75" customHeight="1" thickBot="1" x14ac:dyDescent="0.3">
      <c r="A3" s="14"/>
      <c r="B3" s="15" t="s">
        <v>7</v>
      </c>
      <c r="C3" s="15" t="s">
        <v>8</v>
      </c>
      <c r="D3" s="16" t="s">
        <v>9</v>
      </c>
      <c r="E3" s="17" t="s">
        <v>10</v>
      </c>
      <c r="F3" s="15" t="s">
        <v>11</v>
      </c>
      <c r="G3" s="16" t="s">
        <v>12</v>
      </c>
      <c r="H3" s="17" t="s">
        <v>10</v>
      </c>
      <c r="I3" s="16" t="s">
        <v>13</v>
      </c>
      <c r="J3" s="17" t="s">
        <v>10</v>
      </c>
      <c r="K3" s="18" t="s">
        <v>14</v>
      </c>
      <c r="L3" s="16" t="s">
        <v>15</v>
      </c>
      <c r="M3" s="19" t="s">
        <v>10</v>
      </c>
      <c r="N3" s="16" t="s">
        <v>16</v>
      </c>
      <c r="O3" s="17" t="s">
        <v>10</v>
      </c>
      <c r="P3" s="18" t="s">
        <v>17</v>
      </c>
      <c r="Q3" s="20" t="s">
        <v>18</v>
      </c>
      <c r="R3" s="16" t="s">
        <v>19</v>
      </c>
      <c r="S3" s="21"/>
      <c r="T3" s="17" t="s">
        <v>10</v>
      </c>
      <c r="U3" s="16" t="s">
        <v>20</v>
      </c>
      <c r="V3" s="17" t="s">
        <v>10</v>
      </c>
      <c r="W3" s="22" t="s">
        <v>21</v>
      </c>
      <c r="X3" s="23" t="s">
        <v>68</v>
      </c>
      <c r="Y3" s="24" t="s">
        <v>57</v>
      </c>
      <c r="Z3" s="23" t="s">
        <v>77</v>
      </c>
    </row>
    <row r="4" spans="1:26" s="3" customFormat="1" ht="48" customHeight="1" x14ac:dyDescent="0.45">
      <c r="A4" s="25" t="s">
        <v>30</v>
      </c>
      <c r="B4" s="26">
        <v>43334</v>
      </c>
      <c r="C4" s="26">
        <v>9073</v>
      </c>
      <c r="D4" s="27">
        <f t="shared" ref="D4:D37" si="0">C4/B4</f>
        <v>0.20937370194304702</v>
      </c>
      <c r="E4" s="28">
        <f t="shared" ref="E4:E37" si="1">RANK(D4,D$4:D$37,1)</f>
        <v>31</v>
      </c>
      <c r="F4" s="26">
        <v>13951</v>
      </c>
      <c r="G4" s="27">
        <f t="shared" ref="G4:G37" si="2">F4/C4</f>
        <v>1.5376391491237738</v>
      </c>
      <c r="H4" s="28">
        <f t="shared" ref="H4:H37" si="3">RANK(G4,G$4:G$37,1)</f>
        <v>34</v>
      </c>
      <c r="I4" s="27">
        <f t="shared" ref="I4:I37" si="4">F4/B4</f>
        <v>0.32194120090460149</v>
      </c>
      <c r="J4" s="28">
        <f t="shared" ref="J4:J37" si="5">RANK(I4,I$4:I$37,1)</f>
        <v>34</v>
      </c>
      <c r="K4" s="26">
        <v>4765</v>
      </c>
      <c r="L4" s="27">
        <f t="shared" ref="L4:L37" si="6">K4/B4</f>
        <v>0.10995984677158813</v>
      </c>
      <c r="M4" s="29">
        <f t="shared" ref="M4:M37" si="7">RANK(L4,L$4:L$37,1)</f>
        <v>34</v>
      </c>
      <c r="N4" s="27">
        <f t="shared" ref="N4:N37" si="8">K4/F4</f>
        <v>0.3415525768762096</v>
      </c>
      <c r="O4" s="29">
        <f t="shared" ref="O4:O37" si="9">RANK(N4,N$4:N$37,1)</f>
        <v>9</v>
      </c>
      <c r="P4" s="30">
        <v>4</v>
      </c>
      <c r="Q4" s="31">
        <f t="shared" ref="Q4:Q37" si="10">IFERROR(ROUNDUP(B4/P4,0),0)</f>
        <v>10834</v>
      </c>
      <c r="R4" s="27">
        <f t="shared" ref="R4:R37" si="11">Q4/SUM(Q$4:Q$37)</f>
        <v>2.0052825145805916E-2</v>
      </c>
      <c r="S4" s="32">
        <f t="shared" ref="S4:S37" si="12">IF(Q4/SUM(Q$4:Q$37)=0,1,Q4/SUM(Q$4:Q$37))</f>
        <v>2.0052825145805916E-2</v>
      </c>
      <c r="T4" s="29">
        <f t="shared" ref="T4:T37" si="13">IF(S4=1,0,RANK(S4,S$4:S$37,0))</f>
        <v>20</v>
      </c>
      <c r="U4" s="30">
        <v>263</v>
      </c>
      <c r="V4" s="28">
        <f t="shared" ref="V4:V37" si="14">RANK(U4,U$4:U$37,1)</f>
        <v>30</v>
      </c>
      <c r="W4" s="33">
        <f t="shared" ref="W4:W37" si="15">SUM(E4,H4,J4,M4,O4,V4,T4)</f>
        <v>192</v>
      </c>
      <c r="X4" s="34">
        <v>1</v>
      </c>
      <c r="Y4" s="35">
        <v>0</v>
      </c>
      <c r="Z4" s="36">
        <f t="shared" ref="Z4:Z37" si="16">RANK(W4,W$4:W$37,0)</f>
        <v>1</v>
      </c>
    </row>
    <row r="5" spans="1:26" s="3" customFormat="1" ht="48" customHeight="1" x14ac:dyDescent="0.45">
      <c r="A5" s="37" t="s">
        <v>54</v>
      </c>
      <c r="B5" s="38">
        <v>16748</v>
      </c>
      <c r="C5" s="38">
        <v>2970</v>
      </c>
      <c r="D5" s="39">
        <f t="shared" si="0"/>
        <v>0.17733460711726773</v>
      </c>
      <c r="E5" s="40">
        <f t="shared" si="1"/>
        <v>27</v>
      </c>
      <c r="F5" s="38">
        <v>3303</v>
      </c>
      <c r="G5" s="39">
        <f t="shared" si="2"/>
        <v>1.1121212121212121</v>
      </c>
      <c r="H5" s="40">
        <f t="shared" si="3"/>
        <v>30</v>
      </c>
      <c r="I5" s="39">
        <f t="shared" si="4"/>
        <v>0.19721757821829472</v>
      </c>
      <c r="J5" s="40">
        <f t="shared" si="5"/>
        <v>32</v>
      </c>
      <c r="K5" s="38">
        <v>1360</v>
      </c>
      <c r="L5" s="39">
        <f t="shared" si="6"/>
        <v>8.1203725818008124E-2</v>
      </c>
      <c r="M5" s="41">
        <f t="shared" si="7"/>
        <v>32</v>
      </c>
      <c r="N5" s="39">
        <f t="shared" si="8"/>
        <v>0.41174689676052073</v>
      </c>
      <c r="O5" s="41">
        <f t="shared" si="9"/>
        <v>20</v>
      </c>
      <c r="P5" s="42">
        <v>2</v>
      </c>
      <c r="Q5" s="43">
        <f t="shared" si="10"/>
        <v>8374</v>
      </c>
      <c r="R5" s="39">
        <f t="shared" si="11"/>
        <v>1.5499571512920319E-2</v>
      </c>
      <c r="S5" s="44">
        <f t="shared" si="12"/>
        <v>1.5499571512920319E-2</v>
      </c>
      <c r="T5" s="41">
        <f t="shared" si="13"/>
        <v>26</v>
      </c>
      <c r="U5" s="42">
        <v>61</v>
      </c>
      <c r="V5" s="40">
        <f t="shared" si="14"/>
        <v>8</v>
      </c>
      <c r="W5" s="45">
        <f t="shared" si="15"/>
        <v>175</v>
      </c>
      <c r="X5" s="46">
        <v>2</v>
      </c>
      <c r="Y5" s="47">
        <v>0</v>
      </c>
      <c r="Z5" s="48">
        <f t="shared" si="16"/>
        <v>2</v>
      </c>
    </row>
    <row r="6" spans="1:26" s="3" customFormat="1" ht="48" customHeight="1" x14ac:dyDescent="0.45">
      <c r="A6" s="37" t="s">
        <v>47</v>
      </c>
      <c r="B6" s="38">
        <v>48596</v>
      </c>
      <c r="C6" s="38">
        <v>11224</v>
      </c>
      <c r="D6" s="39">
        <f t="shared" si="0"/>
        <v>0.23096551156473785</v>
      </c>
      <c r="E6" s="40">
        <f t="shared" si="1"/>
        <v>33</v>
      </c>
      <c r="F6" s="38">
        <v>5305</v>
      </c>
      <c r="G6" s="39">
        <f t="shared" si="2"/>
        <v>0.472647897362794</v>
      </c>
      <c r="H6" s="40">
        <f t="shared" si="3"/>
        <v>9</v>
      </c>
      <c r="I6" s="39">
        <f t="shared" si="4"/>
        <v>0.10916536340439542</v>
      </c>
      <c r="J6" s="40">
        <f t="shared" si="5"/>
        <v>25</v>
      </c>
      <c r="K6" s="38">
        <v>2092</v>
      </c>
      <c r="L6" s="39">
        <f t="shared" si="6"/>
        <v>4.304881060169561E-2</v>
      </c>
      <c r="M6" s="41">
        <f t="shared" si="7"/>
        <v>26</v>
      </c>
      <c r="N6" s="39">
        <f t="shared" si="8"/>
        <v>0.39434495758718191</v>
      </c>
      <c r="O6" s="41">
        <f t="shared" si="9"/>
        <v>19</v>
      </c>
      <c r="P6" s="42">
        <v>6</v>
      </c>
      <c r="Q6" s="43">
        <f t="shared" si="10"/>
        <v>8100</v>
      </c>
      <c r="R6" s="39">
        <f t="shared" si="11"/>
        <v>1.4992420498525746E-2</v>
      </c>
      <c r="S6" s="44">
        <f t="shared" si="12"/>
        <v>1.4992420498525746E-2</v>
      </c>
      <c r="T6" s="41">
        <f t="shared" si="13"/>
        <v>29</v>
      </c>
      <c r="U6" s="42">
        <v>258</v>
      </c>
      <c r="V6" s="40">
        <f t="shared" si="14"/>
        <v>29</v>
      </c>
      <c r="W6" s="45">
        <f t="shared" si="15"/>
        <v>170</v>
      </c>
      <c r="X6" s="46">
        <v>3</v>
      </c>
      <c r="Y6" s="47">
        <v>0</v>
      </c>
      <c r="Z6" s="48">
        <f t="shared" si="16"/>
        <v>3</v>
      </c>
    </row>
    <row r="7" spans="1:26" s="3" customFormat="1" ht="48" customHeight="1" x14ac:dyDescent="0.45">
      <c r="A7" s="37" t="s">
        <v>27</v>
      </c>
      <c r="B7" s="38">
        <v>10425</v>
      </c>
      <c r="C7" s="38">
        <v>1579</v>
      </c>
      <c r="D7" s="39">
        <f t="shared" si="0"/>
        <v>0.15146282973621103</v>
      </c>
      <c r="E7" s="40">
        <f t="shared" si="1"/>
        <v>24</v>
      </c>
      <c r="F7" s="38">
        <v>1600</v>
      </c>
      <c r="G7" s="39">
        <f t="shared" si="2"/>
        <v>1.013299556681444</v>
      </c>
      <c r="H7" s="40">
        <f t="shared" si="3"/>
        <v>29</v>
      </c>
      <c r="I7" s="39">
        <f t="shared" si="4"/>
        <v>0.15347721822541965</v>
      </c>
      <c r="J7" s="40">
        <f t="shared" si="5"/>
        <v>31</v>
      </c>
      <c r="K7" s="42">
        <v>913</v>
      </c>
      <c r="L7" s="39">
        <f t="shared" si="6"/>
        <v>8.7577937649880103E-2</v>
      </c>
      <c r="M7" s="41">
        <f t="shared" si="7"/>
        <v>33</v>
      </c>
      <c r="N7" s="39">
        <f t="shared" si="8"/>
        <v>0.57062500000000005</v>
      </c>
      <c r="O7" s="41">
        <f t="shared" si="9"/>
        <v>30</v>
      </c>
      <c r="P7" s="42">
        <v>1</v>
      </c>
      <c r="Q7" s="43">
        <f t="shared" si="10"/>
        <v>10425</v>
      </c>
      <c r="R7" s="39">
        <f t="shared" si="11"/>
        <v>1.9295800456435912E-2</v>
      </c>
      <c r="S7" s="44">
        <f t="shared" si="12"/>
        <v>1.9295800456435912E-2</v>
      </c>
      <c r="T7" s="41">
        <f t="shared" si="13"/>
        <v>22</v>
      </c>
      <c r="U7" s="42">
        <v>18</v>
      </c>
      <c r="V7" s="40">
        <f t="shared" si="14"/>
        <v>1</v>
      </c>
      <c r="W7" s="45">
        <f t="shared" si="15"/>
        <v>170</v>
      </c>
      <c r="X7" s="46">
        <v>3</v>
      </c>
      <c r="Y7" s="47">
        <v>0</v>
      </c>
      <c r="Z7" s="48">
        <f t="shared" si="16"/>
        <v>3</v>
      </c>
    </row>
    <row r="8" spans="1:26" s="3" customFormat="1" ht="48" customHeight="1" x14ac:dyDescent="0.45">
      <c r="A8" s="37" t="s">
        <v>51</v>
      </c>
      <c r="B8" s="38">
        <v>13472</v>
      </c>
      <c r="C8" s="38">
        <v>2349</v>
      </c>
      <c r="D8" s="39">
        <f t="shared" si="0"/>
        <v>0.17436163895486936</v>
      </c>
      <c r="E8" s="40">
        <f t="shared" si="1"/>
        <v>26</v>
      </c>
      <c r="F8" s="38">
        <v>1810</v>
      </c>
      <c r="G8" s="39">
        <f t="shared" si="2"/>
        <v>0.7705406555981269</v>
      </c>
      <c r="H8" s="40">
        <f t="shared" si="3"/>
        <v>20</v>
      </c>
      <c r="I8" s="39">
        <f t="shared" si="4"/>
        <v>0.13435273159144892</v>
      </c>
      <c r="J8" s="40">
        <f t="shared" si="5"/>
        <v>30</v>
      </c>
      <c r="K8" s="42">
        <v>654</v>
      </c>
      <c r="L8" s="39">
        <f t="shared" si="6"/>
        <v>4.8545130641330168E-2</v>
      </c>
      <c r="M8" s="41">
        <f t="shared" si="7"/>
        <v>28</v>
      </c>
      <c r="N8" s="39">
        <f t="shared" si="8"/>
        <v>0.36132596685082874</v>
      </c>
      <c r="O8" s="41">
        <f t="shared" si="9"/>
        <v>14</v>
      </c>
      <c r="P8" s="42">
        <v>2</v>
      </c>
      <c r="Q8" s="65">
        <f t="shared" si="10"/>
        <v>6736</v>
      </c>
      <c r="R8" s="39">
        <f t="shared" si="11"/>
        <v>1.2467770923218447E-2</v>
      </c>
      <c r="S8" s="44">
        <f t="shared" si="12"/>
        <v>1.2467770923218447E-2</v>
      </c>
      <c r="T8" s="41">
        <f t="shared" si="13"/>
        <v>33</v>
      </c>
      <c r="U8" s="42">
        <v>63</v>
      </c>
      <c r="V8" s="40">
        <f t="shared" si="14"/>
        <v>9</v>
      </c>
      <c r="W8" s="45">
        <f t="shared" si="15"/>
        <v>160</v>
      </c>
      <c r="X8" s="46">
        <v>5</v>
      </c>
      <c r="Y8" s="47">
        <v>0</v>
      </c>
      <c r="Z8" s="48">
        <f t="shared" si="16"/>
        <v>5</v>
      </c>
    </row>
    <row r="9" spans="1:26" s="3" customFormat="1" ht="48" customHeight="1" x14ac:dyDescent="0.45">
      <c r="A9" s="37" t="s">
        <v>24</v>
      </c>
      <c r="B9" s="38">
        <v>24761</v>
      </c>
      <c r="C9" s="38">
        <v>5542</v>
      </c>
      <c r="D9" s="39">
        <f t="shared" si="0"/>
        <v>0.22381971648964097</v>
      </c>
      <c r="E9" s="40">
        <f t="shared" si="1"/>
        <v>32</v>
      </c>
      <c r="F9" s="38">
        <v>5259</v>
      </c>
      <c r="G9" s="39">
        <f t="shared" si="2"/>
        <v>0.94893540238181162</v>
      </c>
      <c r="H9" s="40">
        <f t="shared" si="3"/>
        <v>28</v>
      </c>
      <c r="I9" s="39">
        <f t="shared" si="4"/>
        <v>0.21239045272808044</v>
      </c>
      <c r="J9" s="40">
        <f t="shared" si="5"/>
        <v>33</v>
      </c>
      <c r="K9" s="38">
        <v>1524</v>
      </c>
      <c r="L9" s="39">
        <f t="shared" si="6"/>
        <v>6.1548402730099754E-2</v>
      </c>
      <c r="M9" s="41">
        <f t="shared" si="7"/>
        <v>30</v>
      </c>
      <c r="N9" s="39">
        <f t="shared" si="8"/>
        <v>0.28978893325727323</v>
      </c>
      <c r="O9" s="41">
        <f t="shared" si="9"/>
        <v>3</v>
      </c>
      <c r="P9" s="42">
        <v>3</v>
      </c>
      <c r="Q9" s="43">
        <f t="shared" si="10"/>
        <v>8254</v>
      </c>
      <c r="R9" s="39">
        <f t="shared" si="11"/>
        <v>1.5277461579608827E-2</v>
      </c>
      <c r="S9" s="44">
        <f t="shared" si="12"/>
        <v>1.5277461579608827E-2</v>
      </c>
      <c r="T9" s="41">
        <f t="shared" si="13"/>
        <v>27</v>
      </c>
      <c r="U9" s="42">
        <v>19</v>
      </c>
      <c r="V9" s="40">
        <f t="shared" si="14"/>
        <v>2</v>
      </c>
      <c r="W9" s="45">
        <f t="shared" si="15"/>
        <v>155</v>
      </c>
      <c r="X9" s="46">
        <v>9</v>
      </c>
      <c r="Y9" s="47" t="s">
        <v>73</v>
      </c>
      <c r="Z9" s="48">
        <f t="shared" si="16"/>
        <v>6</v>
      </c>
    </row>
    <row r="10" spans="1:26" s="3" customFormat="1" ht="48" customHeight="1" x14ac:dyDescent="0.45">
      <c r="A10" s="37" t="s">
        <v>28</v>
      </c>
      <c r="B10" s="38">
        <v>27905</v>
      </c>
      <c r="C10" s="38">
        <v>5115</v>
      </c>
      <c r="D10" s="39">
        <f t="shared" si="0"/>
        <v>0.18330048378426805</v>
      </c>
      <c r="E10" s="40">
        <f t="shared" si="1"/>
        <v>30</v>
      </c>
      <c r="F10" s="38">
        <v>3607</v>
      </c>
      <c r="G10" s="39">
        <f t="shared" si="2"/>
        <v>0.70518084066471165</v>
      </c>
      <c r="H10" s="40">
        <f t="shared" si="3"/>
        <v>18</v>
      </c>
      <c r="I10" s="39">
        <f t="shared" si="4"/>
        <v>0.12925998924923848</v>
      </c>
      <c r="J10" s="40">
        <f t="shared" si="5"/>
        <v>29</v>
      </c>
      <c r="K10" s="38">
        <v>1805</v>
      </c>
      <c r="L10" s="39">
        <f t="shared" si="6"/>
        <v>6.468374843218061E-2</v>
      </c>
      <c r="M10" s="41">
        <f t="shared" si="7"/>
        <v>31</v>
      </c>
      <c r="N10" s="39">
        <f t="shared" si="8"/>
        <v>0.5004158580537843</v>
      </c>
      <c r="O10" s="41">
        <f t="shared" si="9"/>
        <v>27</v>
      </c>
      <c r="P10" s="42">
        <v>2</v>
      </c>
      <c r="Q10" s="43">
        <f t="shared" si="10"/>
        <v>13953</v>
      </c>
      <c r="R10" s="39">
        <f t="shared" si="11"/>
        <v>2.5825832495793795E-2</v>
      </c>
      <c r="S10" s="44">
        <f t="shared" si="12"/>
        <v>2.5825832495793795E-2</v>
      </c>
      <c r="T10" s="41">
        <f t="shared" si="13"/>
        <v>15</v>
      </c>
      <c r="U10" s="42">
        <v>41</v>
      </c>
      <c r="V10" s="40">
        <f t="shared" si="14"/>
        <v>5</v>
      </c>
      <c r="W10" s="45">
        <f t="shared" si="15"/>
        <v>155</v>
      </c>
      <c r="X10" s="46">
        <v>6</v>
      </c>
      <c r="Y10" s="47">
        <v>0</v>
      </c>
      <c r="Z10" s="48">
        <f t="shared" si="16"/>
        <v>6</v>
      </c>
    </row>
    <row r="11" spans="1:26" s="3" customFormat="1" ht="48" customHeight="1" x14ac:dyDescent="0.45">
      <c r="A11" s="49" t="s">
        <v>42</v>
      </c>
      <c r="B11" s="38">
        <v>27026</v>
      </c>
      <c r="C11" s="38">
        <v>6739</v>
      </c>
      <c r="D11" s="39">
        <f t="shared" si="0"/>
        <v>0.24935247539406497</v>
      </c>
      <c r="E11" s="40">
        <f t="shared" si="1"/>
        <v>34</v>
      </c>
      <c r="F11" s="38">
        <v>3087</v>
      </c>
      <c r="G11" s="39">
        <f t="shared" si="2"/>
        <v>0.45807983380323491</v>
      </c>
      <c r="H11" s="40">
        <f t="shared" si="3"/>
        <v>6</v>
      </c>
      <c r="I11" s="39">
        <f t="shared" si="4"/>
        <v>0.11422334048693851</v>
      </c>
      <c r="J11" s="40">
        <f t="shared" si="5"/>
        <v>27</v>
      </c>
      <c r="K11" s="38">
        <v>1139</v>
      </c>
      <c r="L11" s="39">
        <f t="shared" si="6"/>
        <v>4.2144601494856805E-2</v>
      </c>
      <c r="M11" s="41">
        <f t="shared" si="7"/>
        <v>25</v>
      </c>
      <c r="N11" s="39">
        <f t="shared" si="8"/>
        <v>0.36896663427275672</v>
      </c>
      <c r="O11" s="41">
        <f t="shared" si="9"/>
        <v>15</v>
      </c>
      <c r="P11" s="42">
        <v>4</v>
      </c>
      <c r="Q11" s="43">
        <f t="shared" si="10"/>
        <v>6757</v>
      </c>
      <c r="R11" s="39">
        <f t="shared" si="11"/>
        <v>1.2506640161547958E-2</v>
      </c>
      <c r="S11" s="44">
        <f t="shared" si="12"/>
        <v>1.2506640161547958E-2</v>
      </c>
      <c r="T11" s="41">
        <f t="shared" si="13"/>
        <v>32</v>
      </c>
      <c r="U11" s="42">
        <v>70</v>
      </c>
      <c r="V11" s="40">
        <f t="shared" si="14"/>
        <v>14</v>
      </c>
      <c r="W11" s="45">
        <f t="shared" si="15"/>
        <v>153</v>
      </c>
      <c r="X11" s="46">
        <v>7</v>
      </c>
      <c r="Y11" s="47" t="s">
        <v>69</v>
      </c>
      <c r="Z11" s="48">
        <f t="shared" si="16"/>
        <v>8</v>
      </c>
    </row>
    <row r="12" spans="1:26" s="3" customFormat="1" ht="48" customHeight="1" x14ac:dyDescent="0.45">
      <c r="A12" s="49" t="s">
        <v>36</v>
      </c>
      <c r="B12" s="38">
        <v>50525</v>
      </c>
      <c r="C12" s="38">
        <v>6200</v>
      </c>
      <c r="D12" s="39">
        <f t="shared" si="0"/>
        <v>0.12271152894606631</v>
      </c>
      <c r="E12" s="40">
        <f t="shared" si="1"/>
        <v>15</v>
      </c>
      <c r="F12" s="38">
        <v>4377</v>
      </c>
      <c r="G12" s="39">
        <f t="shared" si="2"/>
        <v>0.70596774193548384</v>
      </c>
      <c r="H12" s="40">
        <f t="shared" si="3"/>
        <v>19</v>
      </c>
      <c r="I12" s="39">
        <f t="shared" si="4"/>
        <v>8.6630380999505194E-2</v>
      </c>
      <c r="J12" s="40">
        <f t="shared" si="5"/>
        <v>16</v>
      </c>
      <c r="K12" s="38">
        <v>3027</v>
      </c>
      <c r="L12" s="39">
        <f t="shared" si="6"/>
        <v>5.9910935180603662E-2</v>
      </c>
      <c r="M12" s="41">
        <f t="shared" si="7"/>
        <v>29</v>
      </c>
      <c r="N12" s="39">
        <f t="shared" si="8"/>
        <v>0.69156956819739546</v>
      </c>
      <c r="O12" s="41">
        <f t="shared" si="9"/>
        <v>32</v>
      </c>
      <c r="P12" s="42">
        <v>4</v>
      </c>
      <c r="Q12" s="43">
        <f t="shared" si="10"/>
        <v>12632</v>
      </c>
      <c r="R12" s="39">
        <f t="shared" si="11"/>
        <v>2.3380772313256446E-2</v>
      </c>
      <c r="S12" s="44">
        <f t="shared" si="12"/>
        <v>2.3380772313256446E-2</v>
      </c>
      <c r="T12" s="41">
        <f t="shared" si="13"/>
        <v>18</v>
      </c>
      <c r="U12" s="42">
        <v>121</v>
      </c>
      <c r="V12" s="40">
        <f t="shared" si="14"/>
        <v>20</v>
      </c>
      <c r="W12" s="45">
        <f t="shared" si="15"/>
        <v>149</v>
      </c>
      <c r="X12" s="46">
        <v>8</v>
      </c>
      <c r="Y12" s="47" t="s">
        <v>69</v>
      </c>
      <c r="Z12" s="48">
        <f t="shared" si="16"/>
        <v>9</v>
      </c>
    </row>
    <row r="13" spans="1:26" s="3" customFormat="1" ht="48" customHeight="1" x14ac:dyDescent="0.45">
      <c r="A13" s="37" t="s">
        <v>26</v>
      </c>
      <c r="B13" s="38">
        <v>37152</v>
      </c>
      <c r="C13" s="38">
        <v>4388</v>
      </c>
      <c r="D13" s="39">
        <f t="shared" si="0"/>
        <v>0.11810938845822566</v>
      </c>
      <c r="E13" s="40">
        <f t="shared" si="1"/>
        <v>14</v>
      </c>
      <c r="F13" s="38">
        <v>4072</v>
      </c>
      <c r="G13" s="39">
        <f t="shared" si="2"/>
        <v>0.92798541476754781</v>
      </c>
      <c r="H13" s="40">
        <f t="shared" si="3"/>
        <v>27</v>
      </c>
      <c r="I13" s="39">
        <f t="shared" si="4"/>
        <v>0.10960378983634797</v>
      </c>
      <c r="J13" s="40">
        <f t="shared" si="5"/>
        <v>26</v>
      </c>
      <c r="K13" s="38">
        <v>1371</v>
      </c>
      <c r="L13" s="39">
        <f t="shared" si="6"/>
        <v>3.6902454780361756E-2</v>
      </c>
      <c r="M13" s="41">
        <f t="shared" si="7"/>
        <v>22</v>
      </c>
      <c r="N13" s="39">
        <f t="shared" si="8"/>
        <v>0.33668958742632615</v>
      </c>
      <c r="O13" s="41">
        <f t="shared" si="9"/>
        <v>7</v>
      </c>
      <c r="P13" s="42">
        <v>5</v>
      </c>
      <c r="Q13" s="43">
        <f t="shared" si="10"/>
        <v>7431</v>
      </c>
      <c r="R13" s="39">
        <f t="shared" si="11"/>
        <v>1.3754157620314175E-2</v>
      </c>
      <c r="S13" s="44">
        <f t="shared" si="12"/>
        <v>1.3754157620314175E-2</v>
      </c>
      <c r="T13" s="41">
        <f t="shared" si="13"/>
        <v>30</v>
      </c>
      <c r="U13" s="42">
        <v>155</v>
      </c>
      <c r="V13" s="40">
        <f t="shared" si="14"/>
        <v>23</v>
      </c>
      <c r="W13" s="45">
        <f t="shared" si="15"/>
        <v>149</v>
      </c>
      <c r="X13" s="46">
        <v>10</v>
      </c>
      <c r="Y13" s="47" t="s">
        <v>70</v>
      </c>
      <c r="Z13" s="48">
        <f t="shared" si="16"/>
        <v>9</v>
      </c>
    </row>
    <row r="14" spans="1:26" s="3" customFormat="1" ht="48" customHeight="1" x14ac:dyDescent="0.45">
      <c r="A14" s="37" t="s">
        <v>44</v>
      </c>
      <c r="B14" s="38">
        <v>28321</v>
      </c>
      <c r="C14" s="38">
        <v>3287</v>
      </c>
      <c r="D14" s="39">
        <f t="shared" si="0"/>
        <v>0.11606228593623107</v>
      </c>
      <c r="E14" s="40">
        <f t="shared" si="1"/>
        <v>13</v>
      </c>
      <c r="F14" s="38">
        <v>2560</v>
      </c>
      <c r="G14" s="39">
        <f t="shared" si="2"/>
        <v>0.77882567690903559</v>
      </c>
      <c r="H14" s="40">
        <f t="shared" si="3"/>
        <v>23</v>
      </c>
      <c r="I14" s="39">
        <f t="shared" si="4"/>
        <v>9.0392288407895205E-2</v>
      </c>
      <c r="J14" s="40">
        <f t="shared" si="5"/>
        <v>18</v>
      </c>
      <c r="K14" s="38">
        <v>1088</v>
      </c>
      <c r="L14" s="39">
        <f t="shared" si="6"/>
        <v>3.8416722573355461E-2</v>
      </c>
      <c r="M14" s="41">
        <f t="shared" si="7"/>
        <v>24</v>
      </c>
      <c r="N14" s="39">
        <f t="shared" si="8"/>
        <v>0.42499999999999999</v>
      </c>
      <c r="O14" s="41">
        <f t="shared" si="9"/>
        <v>22</v>
      </c>
      <c r="P14" s="42">
        <v>2</v>
      </c>
      <c r="Q14" s="43">
        <f t="shared" si="10"/>
        <v>14161</v>
      </c>
      <c r="R14" s="39">
        <f t="shared" si="11"/>
        <v>2.6210823046867046E-2</v>
      </c>
      <c r="S14" s="44">
        <f t="shared" si="12"/>
        <v>2.6210823046867046E-2</v>
      </c>
      <c r="T14" s="41">
        <f t="shared" si="13"/>
        <v>14</v>
      </c>
      <c r="U14" s="42">
        <v>194</v>
      </c>
      <c r="V14" s="40">
        <f t="shared" si="14"/>
        <v>26</v>
      </c>
      <c r="W14" s="45">
        <f t="shared" si="15"/>
        <v>140</v>
      </c>
      <c r="X14" s="46">
        <v>11</v>
      </c>
      <c r="Y14" s="47">
        <v>0</v>
      </c>
      <c r="Z14" s="48">
        <f t="shared" si="16"/>
        <v>11</v>
      </c>
    </row>
    <row r="15" spans="1:26" s="3" customFormat="1" ht="48" customHeight="1" x14ac:dyDescent="0.45">
      <c r="A15" s="49" t="s">
        <v>25</v>
      </c>
      <c r="B15" s="38">
        <v>45084</v>
      </c>
      <c r="C15" s="38">
        <v>5621</v>
      </c>
      <c r="D15" s="39">
        <f t="shared" si="0"/>
        <v>0.12467837813858575</v>
      </c>
      <c r="E15" s="40">
        <f t="shared" si="1"/>
        <v>17</v>
      </c>
      <c r="F15" s="38">
        <v>4496</v>
      </c>
      <c r="G15" s="39">
        <f t="shared" si="2"/>
        <v>0.79985767657000528</v>
      </c>
      <c r="H15" s="40">
        <f t="shared" si="3"/>
        <v>24</v>
      </c>
      <c r="I15" s="39">
        <f t="shared" si="4"/>
        <v>9.9724957856445751E-2</v>
      </c>
      <c r="J15" s="40">
        <f t="shared" si="5"/>
        <v>22</v>
      </c>
      <c r="K15" s="38">
        <v>2143</v>
      </c>
      <c r="L15" s="39">
        <f t="shared" si="6"/>
        <v>4.753349303522314E-2</v>
      </c>
      <c r="M15" s="41">
        <f t="shared" si="7"/>
        <v>27</v>
      </c>
      <c r="N15" s="39">
        <f t="shared" si="8"/>
        <v>0.47664590747330959</v>
      </c>
      <c r="O15" s="41">
        <f t="shared" si="9"/>
        <v>24</v>
      </c>
      <c r="P15" s="42">
        <v>2</v>
      </c>
      <c r="Q15" s="43">
        <f t="shared" si="10"/>
        <v>22542</v>
      </c>
      <c r="R15" s="39">
        <f t="shared" si="11"/>
        <v>4.1723350972563869E-2</v>
      </c>
      <c r="S15" s="44">
        <f t="shared" si="12"/>
        <v>4.1723350972563869E-2</v>
      </c>
      <c r="T15" s="41">
        <f t="shared" si="13"/>
        <v>9</v>
      </c>
      <c r="U15" s="42">
        <v>75</v>
      </c>
      <c r="V15" s="40">
        <f t="shared" si="14"/>
        <v>17</v>
      </c>
      <c r="W15" s="45">
        <f t="shared" si="15"/>
        <v>140</v>
      </c>
      <c r="X15" s="46">
        <v>12</v>
      </c>
      <c r="Y15" s="47" t="s">
        <v>70</v>
      </c>
      <c r="Z15" s="48">
        <f t="shared" si="16"/>
        <v>11</v>
      </c>
    </row>
    <row r="16" spans="1:26" s="3" customFormat="1" ht="48" customHeight="1" x14ac:dyDescent="0.45">
      <c r="A16" s="49" t="s">
        <v>49</v>
      </c>
      <c r="B16" s="38">
        <v>39612</v>
      </c>
      <c r="C16" s="38">
        <v>4117</v>
      </c>
      <c r="D16" s="39">
        <f t="shared" si="0"/>
        <v>0.10393315157023124</v>
      </c>
      <c r="E16" s="40">
        <f t="shared" si="1"/>
        <v>10</v>
      </c>
      <c r="F16" s="38">
        <v>4912</v>
      </c>
      <c r="G16" s="39">
        <f t="shared" si="2"/>
        <v>1.1931017731357785</v>
      </c>
      <c r="H16" s="40">
        <f t="shared" si="3"/>
        <v>31</v>
      </c>
      <c r="I16" s="39">
        <f t="shared" si="4"/>
        <v>0.12400282742603251</v>
      </c>
      <c r="J16" s="40">
        <f t="shared" si="5"/>
        <v>28</v>
      </c>
      <c r="K16" s="38">
        <v>1450</v>
      </c>
      <c r="L16" s="39">
        <f t="shared" si="6"/>
        <v>3.6605069170958293E-2</v>
      </c>
      <c r="M16" s="41">
        <f t="shared" si="7"/>
        <v>21</v>
      </c>
      <c r="N16" s="39">
        <f t="shared" si="8"/>
        <v>0.2951954397394137</v>
      </c>
      <c r="O16" s="41">
        <f t="shared" si="9"/>
        <v>4</v>
      </c>
      <c r="P16" s="50">
        <v>3</v>
      </c>
      <c r="Q16" s="43">
        <f t="shared" si="10"/>
        <v>13204</v>
      </c>
      <c r="R16" s="39">
        <f t="shared" si="11"/>
        <v>2.4439496328707892E-2</v>
      </c>
      <c r="S16" s="44">
        <f t="shared" si="12"/>
        <v>2.4439496328707892E-2</v>
      </c>
      <c r="T16" s="41">
        <f t="shared" si="13"/>
        <v>16</v>
      </c>
      <c r="U16" s="50">
        <v>209</v>
      </c>
      <c r="V16" s="40">
        <f t="shared" si="14"/>
        <v>27</v>
      </c>
      <c r="W16" s="45">
        <f t="shared" si="15"/>
        <v>137</v>
      </c>
      <c r="X16" s="46">
        <v>13</v>
      </c>
      <c r="Y16" s="47">
        <v>0</v>
      </c>
      <c r="Z16" s="48">
        <f t="shared" si="16"/>
        <v>13</v>
      </c>
    </row>
    <row r="17" spans="1:26" s="3" customFormat="1" ht="48" customHeight="1" x14ac:dyDescent="0.45">
      <c r="A17" s="49" t="s">
        <v>31</v>
      </c>
      <c r="B17" s="38">
        <v>88061</v>
      </c>
      <c r="C17" s="38">
        <v>11278</v>
      </c>
      <c r="D17" s="39">
        <f t="shared" si="0"/>
        <v>0.12807031489535664</v>
      </c>
      <c r="E17" s="40">
        <f t="shared" si="1"/>
        <v>18</v>
      </c>
      <c r="F17" s="38">
        <v>9533</v>
      </c>
      <c r="G17" s="39">
        <f t="shared" si="2"/>
        <v>0.84527398474906901</v>
      </c>
      <c r="H17" s="40">
        <f t="shared" si="3"/>
        <v>25</v>
      </c>
      <c r="I17" s="39">
        <f t="shared" si="4"/>
        <v>0.10825450539966613</v>
      </c>
      <c r="J17" s="40">
        <f t="shared" si="5"/>
        <v>24</v>
      </c>
      <c r="K17" s="38">
        <v>3358</v>
      </c>
      <c r="L17" s="39">
        <f t="shared" si="6"/>
        <v>3.813265804385596E-2</v>
      </c>
      <c r="M17" s="41">
        <f t="shared" si="7"/>
        <v>23</v>
      </c>
      <c r="N17" s="39">
        <f t="shared" si="8"/>
        <v>0.35225007867407954</v>
      </c>
      <c r="O17" s="41">
        <f t="shared" si="9"/>
        <v>11</v>
      </c>
      <c r="P17" s="42">
        <v>4</v>
      </c>
      <c r="Q17" s="43">
        <f t="shared" si="10"/>
        <v>22016</v>
      </c>
      <c r="R17" s="39">
        <f t="shared" si="11"/>
        <v>4.0749769098215163E-2</v>
      </c>
      <c r="S17" s="44">
        <f t="shared" si="12"/>
        <v>4.0749769098215163E-2</v>
      </c>
      <c r="T17" s="41">
        <f t="shared" si="13"/>
        <v>10</v>
      </c>
      <c r="U17" s="42">
        <v>144</v>
      </c>
      <c r="V17" s="40">
        <f t="shared" si="14"/>
        <v>22</v>
      </c>
      <c r="W17" s="45">
        <f t="shared" si="15"/>
        <v>133</v>
      </c>
      <c r="X17" s="46">
        <v>17</v>
      </c>
      <c r="Y17" s="47" t="s">
        <v>73</v>
      </c>
      <c r="Z17" s="48">
        <f t="shared" si="16"/>
        <v>14</v>
      </c>
    </row>
    <row r="18" spans="1:26" s="3" customFormat="1" ht="48" customHeight="1" x14ac:dyDescent="0.45">
      <c r="A18" s="51" t="s">
        <v>46</v>
      </c>
      <c r="B18" s="38">
        <v>24320</v>
      </c>
      <c r="C18" s="52">
        <v>3187</v>
      </c>
      <c r="D18" s="39">
        <f t="shared" si="0"/>
        <v>0.13104440789473684</v>
      </c>
      <c r="E18" s="40">
        <f t="shared" si="1"/>
        <v>20</v>
      </c>
      <c r="F18" s="38">
        <v>2474</v>
      </c>
      <c r="G18" s="39">
        <f t="shared" si="2"/>
        <v>0.77627863194226543</v>
      </c>
      <c r="H18" s="40">
        <f t="shared" si="3"/>
        <v>22</v>
      </c>
      <c r="I18" s="39">
        <f t="shared" si="4"/>
        <v>0.10172697368421052</v>
      </c>
      <c r="J18" s="40">
        <f t="shared" si="5"/>
        <v>23</v>
      </c>
      <c r="K18" s="42">
        <v>851</v>
      </c>
      <c r="L18" s="39">
        <f t="shared" si="6"/>
        <v>3.4991776315789473E-2</v>
      </c>
      <c r="M18" s="41">
        <f t="shared" si="7"/>
        <v>20</v>
      </c>
      <c r="N18" s="39">
        <f t="shared" si="8"/>
        <v>0.34397736459175426</v>
      </c>
      <c r="O18" s="41">
        <f t="shared" si="9"/>
        <v>10</v>
      </c>
      <c r="P18" s="42">
        <v>3</v>
      </c>
      <c r="Q18" s="43">
        <f t="shared" si="10"/>
        <v>8107</v>
      </c>
      <c r="R18" s="39">
        <f t="shared" si="11"/>
        <v>1.500537691130225E-2</v>
      </c>
      <c r="S18" s="44">
        <f t="shared" si="12"/>
        <v>1.500537691130225E-2</v>
      </c>
      <c r="T18" s="41">
        <f t="shared" si="13"/>
        <v>28</v>
      </c>
      <c r="U18" s="42">
        <v>36</v>
      </c>
      <c r="V18" s="40">
        <f t="shared" si="14"/>
        <v>4</v>
      </c>
      <c r="W18" s="45">
        <f t="shared" si="15"/>
        <v>127</v>
      </c>
      <c r="X18" s="46">
        <v>16</v>
      </c>
      <c r="Y18" s="47" t="s">
        <v>70</v>
      </c>
      <c r="Z18" s="48">
        <f t="shared" si="16"/>
        <v>15</v>
      </c>
    </row>
    <row r="19" spans="1:26" s="3" customFormat="1" ht="48" customHeight="1" x14ac:dyDescent="0.45">
      <c r="A19" s="37" t="s">
        <v>29</v>
      </c>
      <c r="B19" s="38">
        <v>516733</v>
      </c>
      <c r="C19" s="38">
        <v>93938</v>
      </c>
      <c r="D19" s="39">
        <f t="shared" si="0"/>
        <v>0.1817921441053697</v>
      </c>
      <c r="E19" s="40">
        <f t="shared" si="1"/>
        <v>29</v>
      </c>
      <c r="F19" s="38">
        <v>33249</v>
      </c>
      <c r="G19" s="39">
        <f t="shared" si="2"/>
        <v>0.3539462198471332</v>
      </c>
      <c r="H19" s="40">
        <f t="shared" si="3"/>
        <v>4</v>
      </c>
      <c r="I19" s="39">
        <f t="shared" si="4"/>
        <v>6.4344642204000907E-2</v>
      </c>
      <c r="J19" s="40">
        <f t="shared" si="5"/>
        <v>11</v>
      </c>
      <c r="K19" s="38">
        <v>16675</v>
      </c>
      <c r="L19" s="39">
        <f t="shared" si="6"/>
        <v>3.2270050490291892E-2</v>
      </c>
      <c r="M19" s="41">
        <f t="shared" si="7"/>
        <v>17</v>
      </c>
      <c r="N19" s="39">
        <f t="shared" si="8"/>
        <v>0.50151884267196001</v>
      </c>
      <c r="O19" s="41">
        <f t="shared" si="9"/>
        <v>28</v>
      </c>
      <c r="P19" s="42">
        <v>15</v>
      </c>
      <c r="Q19" s="43">
        <f t="shared" si="10"/>
        <v>34449</v>
      </c>
      <c r="R19" s="39">
        <f t="shared" si="11"/>
        <v>6.3762209105396719E-2</v>
      </c>
      <c r="S19" s="44">
        <f t="shared" si="12"/>
        <v>6.3762209105396719E-2</v>
      </c>
      <c r="T19" s="41">
        <f t="shared" si="13"/>
        <v>3</v>
      </c>
      <c r="U19" s="42">
        <v>688</v>
      </c>
      <c r="V19" s="40">
        <f t="shared" si="14"/>
        <v>34</v>
      </c>
      <c r="W19" s="45">
        <f t="shared" si="15"/>
        <v>126</v>
      </c>
      <c r="X19" s="46">
        <v>14</v>
      </c>
      <c r="Y19" s="47" t="s">
        <v>72</v>
      </c>
      <c r="Z19" s="48">
        <f t="shared" si="16"/>
        <v>16</v>
      </c>
    </row>
    <row r="20" spans="1:26" s="3" customFormat="1" ht="48" customHeight="1" x14ac:dyDescent="0.45">
      <c r="A20" s="37" t="s">
        <v>52</v>
      </c>
      <c r="B20" s="38">
        <v>75651</v>
      </c>
      <c r="C20" s="38">
        <v>5298</v>
      </c>
      <c r="D20" s="39">
        <f t="shared" si="0"/>
        <v>7.0032121188087396E-2</v>
      </c>
      <c r="E20" s="40">
        <f t="shared" si="1"/>
        <v>2</v>
      </c>
      <c r="F20" s="38">
        <v>6381</v>
      </c>
      <c r="G20" s="39">
        <f t="shared" si="2"/>
        <v>1.2044167610419025</v>
      </c>
      <c r="H20" s="40">
        <f t="shared" si="3"/>
        <v>32</v>
      </c>
      <c r="I20" s="39">
        <f t="shared" si="4"/>
        <v>8.4347860570250233E-2</v>
      </c>
      <c r="J20" s="40">
        <f t="shared" si="5"/>
        <v>13</v>
      </c>
      <c r="K20" s="38">
        <v>2405</v>
      </c>
      <c r="L20" s="39">
        <f t="shared" si="6"/>
        <v>3.1790723189382822E-2</v>
      </c>
      <c r="M20" s="41">
        <f t="shared" si="7"/>
        <v>15</v>
      </c>
      <c r="N20" s="39">
        <f t="shared" si="8"/>
        <v>0.37690017238677326</v>
      </c>
      <c r="O20" s="41">
        <f t="shared" si="9"/>
        <v>16</v>
      </c>
      <c r="P20" s="42">
        <v>5</v>
      </c>
      <c r="Q20" s="43">
        <f t="shared" si="10"/>
        <v>15131</v>
      </c>
      <c r="R20" s="39">
        <f t="shared" si="11"/>
        <v>2.8006211674468279E-2</v>
      </c>
      <c r="S20" s="44">
        <f t="shared" si="12"/>
        <v>2.8006211674468279E-2</v>
      </c>
      <c r="T20" s="41">
        <f t="shared" si="13"/>
        <v>12</v>
      </c>
      <c r="U20" s="42">
        <v>289</v>
      </c>
      <c r="V20" s="40">
        <f t="shared" si="14"/>
        <v>32</v>
      </c>
      <c r="W20" s="45">
        <f t="shared" si="15"/>
        <v>122</v>
      </c>
      <c r="X20" s="46">
        <v>14</v>
      </c>
      <c r="Y20" s="47" t="s">
        <v>75</v>
      </c>
      <c r="Z20" s="48">
        <f t="shared" si="16"/>
        <v>17</v>
      </c>
    </row>
    <row r="21" spans="1:26" s="3" customFormat="1" ht="48" customHeight="1" x14ac:dyDescent="0.45">
      <c r="A21" s="37" t="s">
        <v>32</v>
      </c>
      <c r="B21" s="38">
        <v>21390</v>
      </c>
      <c r="C21" s="38">
        <v>2888</v>
      </c>
      <c r="D21" s="39">
        <f t="shared" si="0"/>
        <v>0.13501636278634876</v>
      </c>
      <c r="E21" s="40">
        <f t="shared" si="1"/>
        <v>21</v>
      </c>
      <c r="F21" s="42">
        <v>1897</v>
      </c>
      <c r="G21" s="39">
        <f t="shared" si="2"/>
        <v>0.65685595567867039</v>
      </c>
      <c r="H21" s="40">
        <f t="shared" si="3"/>
        <v>15</v>
      </c>
      <c r="I21" s="39">
        <f t="shared" si="4"/>
        <v>8.8686302010285184E-2</v>
      </c>
      <c r="J21" s="40">
        <f t="shared" si="5"/>
        <v>17</v>
      </c>
      <c r="K21" s="42">
        <v>684</v>
      </c>
      <c r="L21" s="39">
        <f t="shared" si="6"/>
        <v>3.1977559607293128E-2</v>
      </c>
      <c r="M21" s="41">
        <f t="shared" si="7"/>
        <v>16</v>
      </c>
      <c r="N21" s="39">
        <f t="shared" si="8"/>
        <v>0.36056931997891406</v>
      </c>
      <c r="O21" s="41">
        <f t="shared" si="9"/>
        <v>13</v>
      </c>
      <c r="P21" s="42">
        <v>2</v>
      </c>
      <c r="Q21" s="43">
        <f t="shared" si="10"/>
        <v>10695</v>
      </c>
      <c r="R21" s="39">
        <f t="shared" si="11"/>
        <v>1.979554780638677E-2</v>
      </c>
      <c r="S21" s="44">
        <f t="shared" si="12"/>
        <v>1.979554780638677E-2</v>
      </c>
      <c r="T21" s="41">
        <f t="shared" si="13"/>
        <v>21</v>
      </c>
      <c r="U21" s="42">
        <v>65</v>
      </c>
      <c r="V21" s="40">
        <f t="shared" si="14"/>
        <v>10</v>
      </c>
      <c r="W21" s="45">
        <f t="shared" si="15"/>
        <v>113</v>
      </c>
      <c r="X21" s="46">
        <v>19</v>
      </c>
      <c r="Y21" s="47" t="s">
        <v>70</v>
      </c>
      <c r="Z21" s="48">
        <f t="shared" si="16"/>
        <v>18</v>
      </c>
    </row>
    <row r="22" spans="1:26" s="3" customFormat="1" ht="48" customHeight="1" x14ac:dyDescent="0.45">
      <c r="A22" s="37" t="s">
        <v>53</v>
      </c>
      <c r="B22" s="38">
        <v>19963</v>
      </c>
      <c r="C22" s="38">
        <v>1449</v>
      </c>
      <c r="D22" s="39">
        <f t="shared" si="0"/>
        <v>7.2584280919701441E-2</v>
      </c>
      <c r="E22" s="40">
        <f t="shared" si="1"/>
        <v>3</v>
      </c>
      <c r="F22" s="38">
        <v>1819</v>
      </c>
      <c r="G22" s="39">
        <f t="shared" si="2"/>
        <v>1.2553485162180815</v>
      </c>
      <c r="H22" s="40">
        <f t="shared" si="3"/>
        <v>33</v>
      </c>
      <c r="I22" s="39">
        <f t="shared" si="4"/>
        <v>9.1118569353303605E-2</v>
      </c>
      <c r="J22" s="40">
        <f t="shared" si="5"/>
        <v>19</v>
      </c>
      <c r="K22" s="42">
        <v>647</v>
      </c>
      <c r="L22" s="39">
        <f t="shared" si="6"/>
        <v>3.2409958423082703E-2</v>
      </c>
      <c r="M22" s="41">
        <f t="shared" si="7"/>
        <v>18</v>
      </c>
      <c r="N22" s="39">
        <f t="shared" si="8"/>
        <v>0.35568993952721273</v>
      </c>
      <c r="O22" s="41">
        <f t="shared" si="9"/>
        <v>12</v>
      </c>
      <c r="P22" s="42">
        <v>2</v>
      </c>
      <c r="Q22" s="43">
        <f t="shared" si="10"/>
        <v>9982</v>
      </c>
      <c r="R22" s="39">
        <f t="shared" si="11"/>
        <v>1.8475844619294319E-2</v>
      </c>
      <c r="S22" s="44">
        <f t="shared" si="12"/>
        <v>1.8475844619294319E-2</v>
      </c>
      <c r="T22" s="41">
        <f t="shared" si="13"/>
        <v>23</v>
      </c>
      <c r="U22" s="42">
        <v>21</v>
      </c>
      <c r="V22" s="40">
        <f t="shared" si="14"/>
        <v>3</v>
      </c>
      <c r="W22" s="45">
        <f t="shared" si="15"/>
        <v>111</v>
      </c>
      <c r="X22" s="46">
        <v>23</v>
      </c>
      <c r="Y22" s="47" t="s">
        <v>74</v>
      </c>
      <c r="Z22" s="48">
        <f t="shared" si="16"/>
        <v>19</v>
      </c>
    </row>
    <row r="23" spans="1:26" s="3" customFormat="1" ht="48" customHeight="1" x14ac:dyDescent="0.45">
      <c r="A23" s="37" t="s">
        <v>37</v>
      </c>
      <c r="B23" s="38">
        <v>92161</v>
      </c>
      <c r="C23" s="38">
        <v>14796</v>
      </c>
      <c r="D23" s="39">
        <f t="shared" si="0"/>
        <v>0.16054513297381756</v>
      </c>
      <c r="E23" s="40">
        <f t="shared" si="1"/>
        <v>25</v>
      </c>
      <c r="F23" s="38">
        <v>8592</v>
      </c>
      <c r="G23" s="39">
        <f t="shared" si="2"/>
        <v>0.58069748580697489</v>
      </c>
      <c r="H23" s="40">
        <f t="shared" si="3"/>
        <v>13</v>
      </c>
      <c r="I23" s="39">
        <f t="shared" si="4"/>
        <v>9.3228155076442318E-2</v>
      </c>
      <c r="J23" s="40">
        <f t="shared" si="5"/>
        <v>20</v>
      </c>
      <c r="K23" s="38">
        <v>2572</v>
      </c>
      <c r="L23" s="39">
        <f t="shared" si="6"/>
        <v>2.7907683293367042E-2</v>
      </c>
      <c r="M23" s="41">
        <f t="shared" si="7"/>
        <v>10</v>
      </c>
      <c r="N23" s="39">
        <f t="shared" si="8"/>
        <v>0.2993482309124767</v>
      </c>
      <c r="O23" s="41">
        <f t="shared" si="9"/>
        <v>5</v>
      </c>
      <c r="P23" s="42">
        <v>3</v>
      </c>
      <c r="Q23" s="43">
        <f t="shared" si="10"/>
        <v>30721</v>
      </c>
      <c r="R23" s="39">
        <f t="shared" si="11"/>
        <v>5.6861993843853015E-2</v>
      </c>
      <c r="S23" s="44">
        <f t="shared" si="12"/>
        <v>5.6861993843853015E-2</v>
      </c>
      <c r="T23" s="41">
        <f t="shared" si="13"/>
        <v>4</v>
      </c>
      <c r="U23" s="42">
        <v>445</v>
      </c>
      <c r="V23" s="40">
        <f t="shared" si="14"/>
        <v>33</v>
      </c>
      <c r="W23" s="45">
        <f t="shared" si="15"/>
        <v>110</v>
      </c>
      <c r="X23" s="46">
        <v>22</v>
      </c>
      <c r="Y23" s="47" t="s">
        <v>78</v>
      </c>
      <c r="Z23" s="48">
        <f t="shared" si="16"/>
        <v>20</v>
      </c>
    </row>
    <row r="24" spans="1:26" s="3" customFormat="1" ht="48" customHeight="1" x14ac:dyDescent="0.45">
      <c r="A24" s="37" t="s">
        <v>50</v>
      </c>
      <c r="B24" s="38">
        <v>20882</v>
      </c>
      <c r="C24" s="38">
        <v>1638</v>
      </c>
      <c r="D24" s="39">
        <f t="shared" si="0"/>
        <v>7.8440762379082457E-2</v>
      </c>
      <c r="E24" s="40">
        <f t="shared" si="1"/>
        <v>4</v>
      </c>
      <c r="F24" s="38">
        <v>1269</v>
      </c>
      <c r="G24" s="39">
        <f t="shared" si="2"/>
        <v>0.77472527472527475</v>
      </c>
      <c r="H24" s="40">
        <f t="shared" si="3"/>
        <v>21</v>
      </c>
      <c r="I24" s="39">
        <f t="shared" si="4"/>
        <v>6.0770041183794657E-2</v>
      </c>
      <c r="J24" s="40">
        <f t="shared" si="5"/>
        <v>10</v>
      </c>
      <c r="K24" s="38">
        <v>620</v>
      </c>
      <c r="L24" s="39">
        <f t="shared" si="6"/>
        <v>2.9690642658749163E-2</v>
      </c>
      <c r="M24" s="41">
        <f t="shared" si="7"/>
        <v>13</v>
      </c>
      <c r="N24" s="39">
        <f t="shared" si="8"/>
        <v>0.48857368006304175</v>
      </c>
      <c r="O24" s="41">
        <f t="shared" si="9"/>
        <v>25</v>
      </c>
      <c r="P24" s="42">
        <v>3</v>
      </c>
      <c r="Q24" s="43">
        <f t="shared" si="10"/>
        <v>6961</v>
      </c>
      <c r="R24" s="39">
        <f t="shared" si="11"/>
        <v>1.2884227048177495E-2</v>
      </c>
      <c r="S24" s="44">
        <f t="shared" si="12"/>
        <v>1.2884227048177495E-2</v>
      </c>
      <c r="T24" s="41">
        <f t="shared" si="13"/>
        <v>31</v>
      </c>
      <c r="U24" s="42">
        <v>49</v>
      </c>
      <c r="V24" s="40">
        <f t="shared" si="14"/>
        <v>6</v>
      </c>
      <c r="W24" s="45">
        <f t="shared" si="15"/>
        <v>110</v>
      </c>
      <c r="X24" s="46">
        <v>20</v>
      </c>
      <c r="Y24" s="47">
        <v>0</v>
      </c>
      <c r="Z24" s="48">
        <f t="shared" si="16"/>
        <v>20</v>
      </c>
    </row>
    <row r="25" spans="1:26" s="3" customFormat="1" ht="48" customHeight="1" x14ac:dyDescent="0.45">
      <c r="A25" s="37" t="s">
        <v>22</v>
      </c>
      <c r="B25" s="38">
        <v>71589</v>
      </c>
      <c r="C25" s="38">
        <v>6368</v>
      </c>
      <c r="D25" s="39">
        <f t="shared" si="0"/>
        <v>8.8952213328863369E-2</v>
      </c>
      <c r="E25" s="40">
        <f t="shared" si="1"/>
        <v>6</v>
      </c>
      <c r="F25" s="38">
        <v>4192</v>
      </c>
      <c r="G25" s="39">
        <f t="shared" si="2"/>
        <v>0.65829145728643212</v>
      </c>
      <c r="H25" s="40">
        <f t="shared" si="3"/>
        <v>16</v>
      </c>
      <c r="I25" s="39">
        <f t="shared" si="4"/>
        <v>5.8556482141111067E-2</v>
      </c>
      <c r="J25" s="40">
        <f t="shared" si="5"/>
        <v>8</v>
      </c>
      <c r="K25" s="38">
        <v>2125</v>
      </c>
      <c r="L25" s="39">
        <f t="shared" si="6"/>
        <v>2.9683331238039363E-2</v>
      </c>
      <c r="M25" s="41">
        <f t="shared" si="7"/>
        <v>12</v>
      </c>
      <c r="N25" s="39">
        <f t="shared" si="8"/>
        <v>0.50691793893129766</v>
      </c>
      <c r="O25" s="41">
        <f t="shared" si="9"/>
        <v>29</v>
      </c>
      <c r="P25" s="42">
        <v>3</v>
      </c>
      <c r="Q25" s="43">
        <f t="shared" si="10"/>
        <v>23863</v>
      </c>
      <c r="R25" s="39">
        <f t="shared" si="11"/>
        <v>4.4168411155101214E-2</v>
      </c>
      <c r="S25" s="44">
        <f t="shared" si="12"/>
        <v>4.4168411155101214E-2</v>
      </c>
      <c r="T25" s="41">
        <f t="shared" si="13"/>
        <v>6</v>
      </c>
      <c r="U25" s="42">
        <v>274</v>
      </c>
      <c r="V25" s="40">
        <f t="shared" si="14"/>
        <v>31</v>
      </c>
      <c r="W25" s="45">
        <f t="shared" si="15"/>
        <v>108</v>
      </c>
      <c r="X25" s="46">
        <v>20</v>
      </c>
      <c r="Y25" s="47" t="s">
        <v>72</v>
      </c>
      <c r="Z25" s="48">
        <f t="shared" si="16"/>
        <v>22</v>
      </c>
    </row>
    <row r="26" spans="1:26" s="3" customFormat="1" ht="48" customHeight="1" x14ac:dyDescent="0.45">
      <c r="A26" s="37" t="s">
        <v>41</v>
      </c>
      <c r="B26" s="38">
        <v>43742</v>
      </c>
      <c r="C26" s="38">
        <v>7811</v>
      </c>
      <c r="D26" s="39">
        <f t="shared" si="0"/>
        <v>0.17856979561977046</v>
      </c>
      <c r="E26" s="40">
        <f t="shared" si="1"/>
        <v>28</v>
      </c>
      <c r="F26" s="38">
        <v>4311</v>
      </c>
      <c r="G26" s="39">
        <f t="shared" si="2"/>
        <v>0.55191396748175647</v>
      </c>
      <c r="H26" s="40">
        <f t="shared" si="3"/>
        <v>11</v>
      </c>
      <c r="I26" s="39">
        <f t="shared" si="4"/>
        <v>9.8555164372913909E-2</v>
      </c>
      <c r="J26" s="40">
        <f t="shared" si="5"/>
        <v>21</v>
      </c>
      <c r="K26" s="42">
        <v>1143</v>
      </c>
      <c r="L26" s="39">
        <f t="shared" si="6"/>
        <v>2.6130492432902018E-2</v>
      </c>
      <c r="M26" s="41">
        <f t="shared" si="7"/>
        <v>7</v>
      </c>
      <c r="N26" s="39">
        <f t="shared" si="8"/>
        <v>0.26513569937369519</v>
      </c>
      <c r="O26" s="41">
        <f t="shared" si="9"/>
        <v>1</v>
      </c>
      <c r="P26" s="42">
        <v>3</v>
      </c>
      <c r="Q26" s="43">
        <f t="shared" si="10"/>
        <v>14581</v>
      </c>
      <c r="R26" s="39">
        <f t="shared" si="11"/>
        <v>2.698820781345727E-2</v>
      </c>
      <c r="S26" s="44">
        <f t="shared" si="12"/>
        <v>2.698820781345727E-2</v>
      </c>
      <c r="T26" s="41">
        <f t="shared" si="13"/>
        <v>13</v>
      </c>
      <c r="U26" s="42">
        <v>170</v>
      </c>
      <c r="V26" s="40">
        <f t="shared" si="14"/>
        <v>24</v>
      </c>
      <c r="W26" s="45">
        <f t="shared" si="15"/>
        <v>105</v>
      </c>
      <c r="X26" s="46">
        <v>18</v>
      </c>
      <c r="Y26" s="47" t="s">
        <v>76</v>
      </c>
      <c r="Z26" s="48">
        <f t="shared" si="16"/>
        <v>23</v>
      </c>
    </row>
    <row r="27" spans="1:26" s="3" customFormat="1" ht="48" customHeight="1" x14ac:dyDescent="0.45">
      <c r="A27" s="37" t="s">
        <v>48</v>
      </c>
      <c r="B27" s="38">
        <v>19756</v>
      </c>
      <c r="C27" s="38">
        <v>1186</v>
      </c>
      <c r="D27" s="39">
        <f>C27/B27</f>
        <v>6.0032395221704796E-2</v>
      </c>
      <c r="E27" s="40">
        <f t="shared" si="1"/>
        <v>1</v>
      </c>
      <c r="F27" s="38">
        <v>1100</v>
      </c>
      <c r="G27" s="39">
        <f>F27/C27</f>
        <v>0.92748735244519398</v>
      </c>
      <c r="H27" s="40">
        <f t="shared" si="3"/>
        <v>26</v>
      </c>
      <c r="I27" s="39">
        <f>F27/B27</f>
        <v>5.5679287305122498E-2</v>
      </c>
      <c r="J27" s="40">
        <f t="shared" si="5"/>
        <v>7</v>
      </c>
      <c r="K27" s="38">
        <v>542</v>
      </c>
      <c r="L27" s="39">
        <f>K27/B27</f>
        <v>2.7434703381251264E-2</v>
      </c>
      <c r="M27" s="41">
        <f t="shared" si="7"/>
        <v>8</v>
      </c>
      <c r="N27" s="39">
        <f>K27/F27</f>
        <v>0.49272727272727274</v>
      </c>
      <c r="O27" s="41">
        <f t="shared" si="9"/>
        <v>26</v>
      </c>
      <c r="P27" s="42">
        <v>2</v>
      </c>
      <c r="Q27" s="43">
        <f>IFERROR(ROUNDUP(B27/P27,0),0)</f>
        <v>9878</v>
      </c>
      <c r="R27" s="39">
        <f t="shared" si="11"/>
        <v>1.8283349343757693E-2</v>
      </c>
      <c r="S27" s="44">
        <f t="shared" si="12"/>
        <v>1.8283349343757693E-2</v>
      </c>
      <c r="T27" s="41">
        <f t="shared" si="13"/>
        <v>24</v>
      </c>
      <c r="U27" s="42">
        <v>67</v>
      </c>
      <c r="V27" s="40">
        <f t="shared" si="14"/>
        <v>11</v>
      </c>
      <c r="W27" s="45">
        <f>SUM(E27,H27,J27,M27,O27,V27,T27)</f>
        <v>103</v>
      </c>
      <c r="X27" s="46">
        <v>26</v>
      </c>
      <c r="Y27" s="47" t="s">
        <v>78</v>
      </c>
      <c r="Z27" s="48">
        <f t="shared" si="16"/>
        <v>24</v>
      </c>
    </row>
    <row r="28" spans="1:26" s="3" customFormat="1" ht="48" customHeight="1" x14ac:dyDescent="0.45">
      <c r="A28" s="49" t="s">
        <v>23</v>
      </c>
      <c r="B28" s="38">
        <v>117344</v>
      </c>
      <c r="C28" s="38">
        <v>14599</v>
      </c>
      <c r="D28" s="39">
        <f t="shared" si="0"/>
        <v>0.12441198527406599</v>
      </c>
      <c r="E28" s="40">
        <f t="shared" si="1"/>
        <v>16</v>
      </c>
      <c r="F28" s="38">
        <v>9991</v>
      </c>
      <c r="G28" s="39">
        <f t="shared" si="2"/>
        <v>0.68436194259880812</v>
      </c>
      <c r="H28" s="40">
        <f t="shared" si="3"/>
        <v>17</v>
      </c>
      <c r="I28" s="39">
        <f t="shared" si="4"/>
        <v>8.5142827924734113E-2</v>
      </c>
      <c r="J28" s="40">
        <f t="shared" si="5"/>
        <v>15</v>
      </c>
      <c r="K28" s="38">
        <v>3392</v>
      </c>
      <c r="L28" s="39">
        <f t="shared" si="6"/>
        <v>2.8906463048813745E-2</v>
      </c>
      <c r="M28" s="41">
        <f t="shared" si="7"/>
        <v>11</v>
      </c>
      <c r="N28" s="39">
        <f t="shared" si="8"/>
        <v>0.33950555499949953</v>
      </c>
      <c r="O28" s="41">
        <f t="shared" si="9"/>
        <v>8</v>
      </c>
      <c r="P28" s="42">
        <v>5</v>
      </c>
      <c r="Q28" s="43">
        <f t="shared" si="10"/>
        <v>23469</v>
      </c>
      <c r="R28" s="39">
        <f t="shared" si="11"/>
        <v>4.3439150207395152E-2</v>
      </c>
      <c r="S28" s="44">
        <f t="shared" si="12"/>
        <v>4.3439150207395152E-2</v>
      </c>
      <c r="T28" s="41">
        <f t="shared" si="13"/>
        <v>7</v>
      </c>
      <c r="U28" s="42">
        <v>212</v>
      </c>
      <c r="V28" s="40">
        <f t="shared" si="14"/>
        <v>28</v>
      </c>
      <c r="W28" s="45">
        <f t="shared" si="15"/>
        <v>102</v>
      </c>
      <c r="X28" s="46">
        <v>23</v>
      </c>
      <c r="Y28" s="47" t="s">
        <v>72</v>
      </c>
      <c r="Z28" s="48">
        <f t="shared" si="16"/>
        <v>25</v>
      </c>
    </row>
    <row r="29" spans="1:26" s="3" customFormat="1" ht="48" customHeight="1" x14ac:dyDescent="0.45">
      <c r="A29" s="37" t="s">
        <v>40</v>
      </c>
      <c r="B29" s="38">
        <v>46541</v>
      </c>
      <c r="C29" s="38">
        <v>3819</v>
      </c>
      <c r="D29" s="39">
        <f t="shared" si="0"/>
        <v>8.2056681205818521E-2</v>
      </c>
      <c r="E29" s="40">
        <f t="shared" si="1"/>
        <v>5</v>
      </c>
      <c r="F29" s="38">
        <v>1777</v>
      </c>
      <c r="G29" s="39">
        <f t="shared" si="2"/>
        <v>0.46530505367897357</v>
      </c>
      <c r="H29" s="40">
        <f t="shared" si="3"/>
        <v>7</v>
      </c>
      <c r="I29" s="39">
        <f t="shared" si="4"/>
        <v>3.8181388453191807E-2</v>
      </c>
      <c r="J29" s="40">
        <f t="shared" si="5"/>
        <v>3</v>
      </c>
      <c r="K29" s="38">
        <v>1510</v>
      </c>
      <c r="L29" s="39">
        <f t="shared" si="6"/>
        <v>3.2444511291119658E-2</v>
      </c>
      <c r="M29" s="41">
        <f t="shared" si="7"/>
        <v>19</v>
      </c>
      <c r="N29" s="39">
        <f t="shared" si="8"/>
        <v>0.84974676420934159</v>
      </c>
      <c r="O29" s="41">
        <f t="shared" si="9"/>
        <v>34</v>
      </c>
      <c r="P29" s="42">
        <v>2</v>
      </c>
      <c r="Q29" s="43">
        <f t="shared" si="10"/>
        <v>23271</v>
      </c>
      <c r="R29" s="39">
        <f t="shared" si="11"/>
        <v>4.3072668817431187E-2</v>
      </c>
      <c r="S29" s="44">
        <f t="shared" si="12"/>
        <v>4.3072668817431187E-2</v>
      </c>
      <c r="T29" s="41">
        <f t="shared" si="13"/>
        <v>8</v>
      </c>
      <c r="U29" s="42">
        <v>179</v>
      </c>
      <c r="V29" s="40">
        <f t="shared" si="14"/>
        <v>25</v>
      </c>
      <c r="W29" s="45">
        <f t="shared" si="15"/>
        <v>101</v>
      </c>
      <c r="X29" s="46">
        <v>28</v>
      </c>
      <c r="Y29" s="47" t="s">
        <v>78</v>
      </c>
      <c r="Z29" s="48">
        <f t="shared" si="16"/>
        <v>26</v>
      </c>
    </row>
    <row r="30" spans="1:26" s="3" customFormat="1" ht="48" customHeight="1" x14ac:dyDescent="0.45">
      <c r="A30" s="37" t="s">
        <v>33</v>
      </c>
      <c r="B30" s="38">
        <v>13338</v>
      </c>
      <c r="C30" s="38">
        <v>1736</v>
      </c>
      <c r="D30" s="39">
        <f t="shared" si="0"/>
        <v>0.13015444594391962</v>
      </c>
      <c r="E30" s="40">
        <f t="shared" si="1"/>
        <v>19</v>
      </c>
      <c r="F30" s="42">
        <v>1135</v>
      </c>
      <c r="G30" s="39">
        <f t="shared" si="2"/>
        <v>0.65380184331797231</v>
      </c>
      <c r="H30" s="40">
        <f t="shared" si="3"/>
        <v>14</v>
      </c>
      <c r="I30" s="39">
        <f t="shared" si="4"/>
        <v>8.5095216674164045E-2</v>
      </c>
      <c r="J30" s="40">
        <f t="shared" si="5"/>
        <v>14</v>
      </c>
      <c r="K30" s="42">
        <v>317</v>
      </c>
      <c r="L30" s="39">
        <f t="shared" si="6"/>
        <v>2.3766681661418505E-2</v>
      </c>
      <c r="M30" s="41">
        <f t="shared" si="7"/>
        <v>5</v>
      </c>
      <c r="N30" s="39">
        <f t="shared" si="8"/>
        <v>0.27929515418502204</v>
      </c>
      <c r="O30" s="41">
        <f t="shared" si="9"/>
        <v>2</v>
      </c>
      <c r="P30" s="42">
        <v>2</v>
      </c>
      <c r="Q30" s="43">
        <f t="shared" si="10"/>
        <v>6669</v>
      </c>
      <c r="R30" s="39">
        <f t="shared" si="11"/>
        <v>1.2343759543786198E-2</v>
      </c>
      <c r="S30" s="44">
        <f t="shared" si="12"/>
        <v>1.2343759543786198E-2</v>
      </c>
      <c r="T30" s="41">
        <f t="shared" si="13"/>
        <v>34</v>
      </c>
      <c r="U30" s="42">
        <v>68</v>
      </c>
      <c r="V30" s="40">
        <f t="shared" si="14"/>
        <v>12</v>
      </c>
      <c r="W30" s="45">
        <f t="shared" si="15"/>
        <v>100</v>
      </c>
      <c r="X30" s="46">
        <v>23</v>
      </c>
      <c r="Y30" s="47" t="s">
        <v>71</v>
      </c>
      <c r="Z30" s="48">
        <f t="shared" si="16"/>
        <v>27</v>
      </c>
    </row>
    <row r="31" spans="1:26" s="3" customFormat="1" ht="48" customHeight="1" x14ac:dyDescent="0.45">
      <c r="A31" s="37" t="s">
        <v>35</v>
      </c>
      <c r="B31" s="38">
        <v>19715</v>
      </c>
      <c r="C31" s="38">
        <v>2182</v>
      </c>
      <c r="D31" s="39">
        <f t="shared" si="0"/>
        <v>0.1106771493786457</v>
      </c>
      <c r="E31" s="40">
        <f t="shared" si="1"/>
        <v>12</v>
      </c>
      <c r="F31" s="38">
        <v>859</v>
      </c>
      <c r="G31" s="39">
        <f t="shared" si="2"/>
        <v>0.39367552703941339</v>
      </c>
      <c r="H31" s="40">
        <f t="shared" si="3"/>
        <v>5</v>
      </c>
      <c r="I31" s="39">
        <f t="shared" si="4"/>
        <v>4.3570885112858226E-2</v>
      </c>
      <c r="J31" s="40">
        <f t="shared" si="5"/>
        <v>4</v>
      </c>
      <c r="K31" s="38">
        <v>604</v>
      </c>
      <c r="L31" s="39">
        <f t="shared" si="6"/>
        <v>3.0636571138726858E-2</v>
      </c>
      <c r="M31" s="41">
        <f t="shared" si="7"/>
        <v>14</v>
      </c>
      <c r="N31" s="39">
        <f t="shared" si="8"/>
        <v>0.7031431897555297</v>
      </c>
      <c r="O31" s="41">
        <f t="shared" si="9"/>
        <v>33</v>
      </c>
      <c r="P31" s="42">
        <v>2</v>
      </c>
      <c r="Q31" s="43">
        <f t="shared" si="10"/>
        <v>9858</v>
      </c>
      <c r="R31" s="39">
        <f t="shared" si="11"/>
        <v>1.8246331021539112E-2</v>
      </c>
      <c r="S31" s="44">
        <f t="shared" si="12"/>
        <v>1.8246331021539112E-2</v>
      </c>
      <c r="T31" s="41">
        <f t="shared" si="13"/>
        <v>25</v>
      </c>
      <c r="U31" s="42">
        <v>58</v>
      </c>
      <c r="V31" s="40">
        <f t="shared" si="14"/>
        <v>7</v>
      </c>
      <c r="W31" s="45">
        <f t="shared" si="15"/>
        <v>100</v>
      </c>
      <c r="X31" s="46">
        <v>26</v>
      </c>
      <c r="Y31" s="47" t="s">
        <v>69</v>
      </c>
      <c r="Z31" s="48">
        <f t="shared" si="16"/>
        <v>27</v>
      </c>
    </row>
    <row r="32" spans="1:26" s="3" customFormat="1" ht="48" customHeight="1" x14ac:dyDescent="0.45">
      <c r="A32" s="37" t="s">
        <v>45</v>
      </c>
      <c r="B32" s="38">
        <v>43832</v>
      </c>
      <c r="C32" s="38">
        <v>4627</v>
      </c>
      <c r="D32" s="39">
        <f t="shared" si="0"/>
        <v>0.1055621463770761</v>
      </c>
      <c r="E32" s="40">
        <f t="shared" si="1"/>
        <v>11</v>
      </c>
      <c r="F32" s="38">
        <v>2619</v>
      </c>
      <c r="G32" s="39">
        <f t="shared" si="2"/>
        <v>0.56602550248541172</v>
      </c>
      <c r="H32" s="40">
        <f t="shared" si="3"/>
        <v>12</v>
      </c>
      <c r="I32" s="39">
        <f t="shared" si="4"/>
        <v>5.9750866946523089E-2</v>
      </c>
      <c r="J32" s="40">
        <f t="shared" si="5"/>
        <v>9</v>
      </c>
      <c r="K32" s="38">
        <v>1082</v>
      </c>
      <c r="L32" s="39">
        <f t="shared" si="6"/>
        <v>2.468516152582588E-2</v>
      </c>
      <c r="M32" s="41">
        <f t="shared" si="7"/>
        <v>6</v>
      </c>
      <c r="N32" s="39">
        <f t="shared" si="8"/>
        <v>0.4131347842688049</v>
      </c>
      <c r="O32" s="41">
        <f t="shared" si="9"/>
        <v>21</v>
      </c>
      <c r="P32" s="42">
        <v>4</v>
      </c>
      <c r="Q32" s="43">
        <f t="shared" si="10"/>
        <v>10958</v>
      </c>
      <c r="R32" s="39">
        <f t="shared" si="11"/>
        <v>2.0282338743561126E-2</v>
      </c>
      <c r="S32" s="44">
        <f t="shared" si="12"/>
        <v>2.0282338743561126E-2</v>
      </c>
      <c r="T32" s="41">
        <f t="shared" si="13"/>
        <v>19</v>
      </c>
      <c r="U32" s="42">
        <v>74</v>
      </c>
      <c r="V32" s="40">
        <f t="shared" si="14"/>
        <v>16</v>
      </c>
      <c r="W32" s="45">
        <f t="shared" si="15"/>
        <v>94</v>
      </c>
      <c r="X32" s="46">
        <v>29</v>
      </c>
      <c r="Y32" s="47">
        <v>0</v>
      </c>
      <c r="Z32" s="48">
        <f t="shared" si="16"/>
        <v>29</v>
      </c>
    </row>
    <row r="33" spans="1:26" s="3" customFormat="1" ht="48" customHeight="1" x14ac:dyDescent="0.45">
      <c r="A33" s="37" t="s">
        <v>43</v>
      </c>
      <c r="B33" s="38">
        <v>182066</v>
      </c>
      <c r="C33" s="38">
        <v>27398</v>
      </c>
      <c r="D33" s="39">
        <f t="shared" si="0"/>
        <v>0.1504838904573067</v>
      </c>
      <c r="E33" s="40">
        <f t="shared" si="1"/>
        <v>23</v>
      </c>
      <c r="F33" s="38">
        <v>12821</v>
      </c>
      <c r="G33" s="39">
        <f t="shared" si="2"/>
        <v>0.46795386524563837</v>
      </c>
      <c r="H33" s="40">
        <f t="shared" si="3"/>
        <v>8</v>
      </c>
      <c r="I33" s="39">
        <f t="shared" si="4"/>
        <v>7.0419518196697894E-2</v>
      </c>
      <c r="J33" s="40">
        <f t="shared" si="5"/>
        <v>12</v>
      </c>
      <c r="K33" s="38">
        <v>5009</v>
      </c>
      <c r="L33" s="39">
        <f t="shared" si="6"/>
        <v>2.751200114244285E-2</v>
      </c>
      <c r="M33" s="41">
        <f t="shared" si="7"/>
        <v>9</v>
      </c>
      <c r="N33" s="39">
        <f t="shared" si="8"/>
        <v>0.39068715388815223</v>
      </c>
      <c r="O33" s="41">
        <f t="shared" si="9"/>
        <v>17</v>
      </c>
      <c r="P33" s="42">
        <v>5</v>
      </c>
      <c r="Q33" s="43">
        <f t="shared" si="10"/>
        <v>36414</v>
      </c>
      <c r="R33" s="39">
        <f t="shared" si="11"/>
        <v>6.739925926337241E-2</v>
      </c>
      <c r="S33" s="44">
        <f t="shared" si="12"/>
        <v>6.739925926337241E-2</v>
      </c>
      <c r="T33" s="41">
        <f t="shared" si="13"/>
        <v>2</v>
      </c>
      <c r="U33" s="42">
        <v>117</v>
      </c>
      <c r="V33" s="40">
        <f t="shared" si="14"/>
        <v>19</v>
      </c>
      <c r="W33" s="45">
        <f t="shared" si="15"/>
        <v>90</v>
      </c>
      <c r="X33" s="46">
        <v>30</v>
      </c>
      <c r="Y33" s="47">
        <v>0</v>
      </c>
      <c r="Z33" s="48">
        <f t="shared" si="16"/>
        <v>30</v>
      </c>
    </row>
    <row r="34" spans="1:26" s="3" customFormat="1" ht="48" customHeight="1" x14ac:dyDescent="0.45">
      <c r="A34" s="37" t="s">
        <v>55</v>
      </c>
      <c r="B34" s="38">
        <v>25863</v>
      </c>
      <c r="C34" s="38">
        <v>2609</v>
      </c>
      <c r="D34" s="39">
        <f t="shared" si="0"/>
        <v>0.10087770173607083</v>
      </c>
      <c r="E34" s="40">
        <f t="shared" si="1"/>
        <v>8</v>
      </c>
      <c r="F34" s="38">
        <v>832</v>
      </c>
      <c r="G34" s="39">
        <f t="shared" si="2"/>
        <v>0.31889612878497509</v>
      </c>
      <c r="H34" s="40">
        <f t="shared" si="3"/>
        <v>1</v>
      </c>
      <c r="I34" s="39">
        <f t="shared" si="4"/>
        <v>3.2169508564358351E-2</v>
      </c>
      <c r="J34" s="40">
        <f t="shared" si="5"/>
        <v>2</v>
      </c>
      <c r="K34" s="38">
        <v>551</v>
      </c>
      <c r="L34" s="39">
        <f t="shared" si="6"/>
        <v>2.1304566368944053E-2</v>
      </c>
      <c r="M34" s="41">
        <f t="shared" si="7"/>
        <v>4</v>
      </c>
      <c r="N34" s="39">
        <f t="shared" si="8"/>
        <v>0.66225961538461542</v>
      </c>
      <c r="O34" s="41">
        <f t="shared" si="9"/>
        <v>31</v>
      </c>
      <c r="P34" s="42">
        <v>2</v>
      </c>
      <c r="Q34" s="43">
        <f t="shared" si="10"/>
        <v>12932</v>
      </c>
      <c r="R34" s="39">
        <f t="shared" si="11"/>
        <v>2.3936047146535178E-2</v>
      </c>
      <c r="S34" s="44">
        <f t="shared" si="12"/>
        <v>2.3936047146535178E-2</v>
      </c>
      <c r="T34" s="41">
        <f t="shared" si="13"/>
        <v>17</v>
      </c>
      <c r="U34" s="42">
        <v>71</v>
      </c>
      <c r="V34" s="40">
        <f t="shared" si="14"/>
        <v>15</v>
      </c>
      <c r="W34" s="45">
        <f t="shared" si="15"/>
        <v>78</v>
      </c>
      <c r="X34" s="46">
        <v>31</v>
      </c>
      <c r="Y34" s="47">
        <v>0</v>
      </c>
      <c r="Z34" s="48">
        <f t="shared" si="16"/>
        <v>31</v>
      </c>
    </row>
    <row r="35" spans="1:26" s="3" customFormat="1" ht="48" customHeight="1" x14ac:dyDescent="0.45">
      <c r="A35" s="37" t="s">
        <v>34</v>
      </c>
      <c r="B35" s="38">
        <v>91021</v>
      </c>
      <c r="C35" s="38">
        <v>13423</v>
      </c>
      <c r="D35" s="39">
        <f t="shared" si="0"/>
        <v>0.14747146262950309</v>
      </c>
      <c r="E35" s="40">
        <f t="shared" si="1"/>
        <v>22</v>
      </c>
      <c r="F35" s="38">
        <v>4423</v>
      </c>
      <c r="G35" s="39">
        <f t="shared" si="2"/>
        <v>0.32950905162780303</v>
      </c>
      <c r="H35" s="40">
        <f t="shared" si="3"/>
        <v>2</v>
      </c>
      <c r="I35" s="39">
        <f t="shared" si="4"/>
        <v>4.8593181793212557E-2</v>
      </c>
      <c r="J35" s="40">
        <f t="shared" si="5"/>
        <v>5</v>
      </c>
      <c r="K35" s="38">
        <v>1743</v>
      </c>
      <c r="L35" s="39">
        <f t="shared" si="6"/>
        <v>1.9149427055294932E-2</v>
      </c>
      <c r="M35" s="41">
        <f t="shared" si="7"/>
        <v>3</v>
      </c>
      <c r="N35" s="39">
        <f t="shared" si="8"/>
        <v>0.39407641872032556</v>
      </c>
      <c r="O35" s="41">
        <f t="shared" si="9"/>
        <v>18</v>
      </c>
      <c r="P35" s="42">
        <v>3</v>
      </c>
      <c r="Q35" s="43">
        <f t="shared" si="10"/>
        <v>30341</v>
      </c>
      <c r="R35" s="39">
        <f t="shared" si="11"/>
        <v>5.6158645721699957E-2</v>
      </c>
      <c r="S35" s="44">
        <f t="shared" si="12"/>
        <v>5.6158645721699957E-2</v>
      </c>
      <c r="T35" s="41">
        <f t="shared" si="13"/>
        <v>5</v>
      </c>
      <c r="U35" s="42">
        <v>109</v>
      </c>
      <c r="V35" s="40">
        <f t="shared" si="14"/>
        <v>18</v>
      </c>
      <c r="W35" s="45">
        <f t="shared" si="15"/>
        <v>73</v>
      </c>
      <c r="X35" s="46">
        <v>32</v>
      </c>
      <c r="Y35" s="47">
        <v>0</v>
      </c>
      <c r="Z35" s="48">
        <f t="shared" si="16"/>
        <v>32</v>
      </c>
    </row>
    <row r="36" spans="1:26" s="3" customFormat="1" ht="48" customHeight="1" x14ac:dyDescent="0.45">
      <c r="A36" s="49" t="s">
        <v>38</v>
      </c>
      <c r="B36" s="38">
        <v>40153</v>
      </c>
      <c r="C36" s="38">
        <v>4093</v>
      </c>
      <c r="D36" s="39">
        <f t="shared" si="0"/>
        <v>0.10193509824919682</v>
      </c>
      <c r="E36" s="40">
        <f t="shared" si="1"/>
        <v>9</v>
      </c>
      <c r="F36" s="38">
        <v>2233</v>
      </c>
      <c r="G36" s="39">
        <f t="shared" si="2"/>
        <v>0.54556559980454433</v>
      </c>
      <c r="H36" s="40">
        <f t="shared" si="3"/>
        <v>10</v>
      </c>
      <c r="I36" s="39">
        <f t="shared" si="4"/>
        <v>5.5612283017458221E-2</v>
      </c>
      <c r="J36" s="40">
        <f t="shared" si="5"/>
        <v>6</v>
      </c>
      <c r="K36" s="42">
        <v>728</v>
      </c>
      <c r="L36" s="39">
        <f t="shared" si="6"/>
        <v>1.8130650262745001E-2</v>
      </c>
      <c r="M36" s="41">
        <f t="shared" si="7"/>
        <v>2</v>
      </c>
      <c r="N36" s="39">
        <f t="shared" si="8"/>
        <v>0.32601880877742945</v>
      </c>
      <c r="O36" s="41">
        <f t="shared" si="9"/>
        <v>6</v>
      </c>
      <c r="P36" s="42">
        <v>2</v>
      </c>
      <c r="Q36" s="43">
        <f t="shared" si="10"/>
        <v>20077</v>
      </c>
      <c r="R36" s="39">
        <f t="shared" si="11"/>
        <v>3.7160842759123631E-2</v>
      </c>
      <c r="S36" s="44">
        <f t="shared" si="12"/>
        <v>3.7160842759123631E-2</v>
      </c>
      <c r="T36" s="41">
        <f t="shared" si="13"/>
        <v>11</v>
      </c>
      <c r="U36" s="42">
        <v>138</v>
      </c>
      <c r="V36" s="40">
        <f t="shared" si="14"/>
        <v>21</v>
      </c>
      <c r="W36" s="45">
        <f t="shared" si="15"/>
        <v>65</v>
      </c>
      <c r="X36" s="46">
        <v>32</v>
      </c>
      <c r="Y36" s="47" t="s">
        <v>69</v>
      </c>
      <c r="Z36" s="48">
        <f t="shared" si="16"/>
        <v>33</v>
      </c>
    </row>
    <row r="37" spans="1:26" s="3" customFormat="1" ht="48" customHeight="1" thickBot="1" x14ac:dyDescent="0.5">
      <c r="A37" s="53" t="s">
        <v>39</v>
      </c>
      <c r="B37" s="54">
        <v>510947</v>
      </c>
      <c r="C37" s="54">
        <v>47871</v>
      </c>
      <c r="D37" s="55">
        <f t="shared" si="0"/>
        <v>9.3690735046883536E-2</v>
      </c>
      <c r="E37" s="56">
        <f t="shared" si="1"/>
        <v>7</v>
      </c>
      <c r="F37" s="54">
        <v>15994</v>
      </c>
      <c r="G37" s="55">
        <f t="shared" si="2"/>
        <v>0.33410624386371707</v>
      </c>
      <c r="H37" s="56">
        <f t="shared" si="3"/>
        <v>3</v>
      </c>
      <c r="I37" s="55">
        <f t="shared" si="4"/>
        <v>3.1302659571344975E-2</v>
      </c>
      <c r="J37" s="56">
        <f t="shared" si="5"/>
        <v>1</v>
      </c>
      <c r="K37" s="54">
        <v>6823</v>
      </c>
      <c r="L37" s="55">
        <f t="shared" si="6"/>
        <v>1.3353635504269523E-2</v>
      </c>
      <c r="M37" s="57">
        <f t="shared" si="7"/>
        <v>1</v>
      </c>
      <c r="N37" s="55">
        <f t="shared" si="8"/>
        <v>0.42659747405276977</v>
      </c>
      <c r="O37" s="57">
        <f t="shared" si="9"/>
        <v>23</v>
      </c>
      <c r="P37" s="58">
        <v>14</v>
      </c>
      <c r="Q37" s="59">
        <f t="shared" si="10"/>
        <v>36497</v>
      </c>
      <c r="R37" s="55">
        <f t="shared" si="11"/>
        <v>6.7552885300579527E-2</v>
      </c>
      <c r="S37" s="60">
        <f t="shared" si="12"/>
        <v>6.7552885300579527E-2</v>
      </c>
      <c r="T37" s="57">
        <f t="shared" si="13"/>
        <v>1</v>
      </c>
      <c r="U37" s="58">
        <v>68</v>
      </c>
      <c r="V37" s="56">
        <f t="shared" si="14"/>
        <v>12</v>
      </c>
      <c r="W37" s="61">
        <f t="shared" si="15"/>
        <v>48</v>
      </c>
      <c r="X37" s="62">
        <v>34</v>
      </c>
      <c r="Y37" s="63">
        <v>0</v>
      </c>
      <c r="Z37" s="64">
        <f t="shared" si="16"/>
        <v>34</v>
      </c>
    </row>
    <row r="39" spans="1:26" ht="15.75" x14ac:dyDescent="0.25">
      <c r="Z39" s="1"/>
    </row>
    <row r="40" spans="1:26" ht="15.75" x14ac:dyDescent="0.25">
      <c r="Z40" s="1"/>
    </row>
    <row r="41" spans="1:26" ht="15.75" x14ac:dyDescent="0.25">
      <c r="Z41" s="1"/>
    </row>
    <row r="42" spans="1:26" ht="15.75" x14ac:dyDescent="0.25">
      <c r="Z42" s="1"/>
    </row>
    <row r="43" spans="1:26" ht="15.75" x14ac:dyDescent="0.25">
      <c r="Z43" s="1"/>
    </row>
    <row r="44" spans="1:26" ht="15.75" x14ac:dyDescent="0.25">
      <c r="Z44" s="1"/>
    </row>
    <row r="45" spans="1:26" ht="15.75" x14ac:dyDescent="0.25">
      <c r="Z45" s="1"/>
    </row>
    <row r="46" spans="1:26" ht="15.75" x14ac:dyDescent="0.25">
      <c r="Z46" s="1"/>
    </row>
    <row r="47" spans="1:26" ht="15.75" x14ac:dyDescent="0.25">
      <c r="Z47" s="1"/>
    </row>
    <row r="48" spans="1:26" ht="15.75" x14ac:dyDescent="0.25">
      <c r="Z48" s="1"/>
    </row>
    <row r="49" spans="26:26" ht="15.75" x14ac:dyDescent="0.25">
      <c r="Z49" s="1"/>
    </row>
    <row r="50" spans="26:26" ht="15.75" x14ac:dyDescent="0.25">
      <c r="Z50" s="1"/>
    </row>
    <row r="51" spans="26:26" ht="15.75" x14ac:dyDescent="0.25">
      <c r="Z51" s="1"/>
    </row>
    <row r="52" spans="26:26" ht="15.75" x14ac:dyDescent="0.25">
      <c r="Z52" s="1"/>
    </row>
    <row r="53" spans="26:26" ht="15.75" x14ac:dyDescent="0.25">
      <c r="Z53" s="1"/>
    </row>
    <row r="54" spans="26:26" ht="15.75" x14ac:dyDescent="0.25">
      <c r="Z54" s="1"/>
    </row>
    <row r="55" spans="26:26" ht="15.75" x14ac:dyDescent="0.25">
      <c r="Z55" s="1"/>
    </row>
    <row r="56" spans="26:26" ht="15.75" x14ac:dyDescent="0.25">
      <c r="Z56" s="1"/>
    </row>
    <row r="57" spans="26:26" ht="15.75" x14ac:dyDescent="0.25">
      <c r="Z57" s="1"/>
    </row>
    <row r="58" spans="26:26" ht="15.75" x14ac:dyDescent="0.25">
      <c r="Z58" s="1"/>
    </row>
    <row r="59" spans="26:26" ht="15.75" x14ac:dyDescent="0.25">
      <c r="Z59" s="1"/>
    </row>
    <row r="60" spans="26:26" ht="15.75" x14ac:dyDescent="0.25">
      <c r="Z60" s="1"/>
    </row>
    <row r="61" spans="26:26" ht="15.75" x14ac:dyDescent="0.25">
      <c r="Z61" s="1"/>
    </row>
    <row r="62" spans="26:26" ht="15.75" x14ac:dyDescent="0.25">
      <c r="Z62" s="1"/>
    </row>
    <row r="63" spans="26:26" ht="15.75" x14ac:dyDescent="0.25">
      <c r="Z63" s="1"/>
    </row>
    <row r="64" spans="26:26" ht="15.75" x14ac:dyDescent="0.25">
      <c r="Z64" s="1"/>
    </row>
    <row r="65" spans="26:26" ht="15.75" x14ac:dyDescent="0.25">
      <c r="Z65" s="1"/>
    </row>
    <row r="66" spans="26:26" ht="15.75" x14ac:dyDescent="0.25">
      <c r="Z66" s="1"/>
    </row>
    <row r="67" spans="26:26" ht="15.75" x14ac:dyDescent="0.25">
      <c r="Z67" s="1"/>
    </row>
    <row r="68" spans="26:26" ht="15.75" x14ac:dyDescent="0.25">
      <c r="Z68" s="1"/>
    </row>
    <row r="69" spans="26:26" ht="15.75" x14ac:dyDescent="0.25">
      <c r="Z69" s="1"/>
    </row>
    <row r="70" spans="26:26" ht="15.75" x14ac:dyDescent="0.25">
      <c r="Z70" s="1"/>
    </row>
    <row r="71" spans="26:26" ht="15.75" x14ac:dyDescent="0.25">
      <c r="Z71" s="1"/>
    </row>
    <row r="72" spans="26:26" ht="15.75" x14ac:dyDescent="0.25">
      <c r="Z72" s="1"/>
    </row>
    <row r="73" spans="26:26" ht="15.75" x14ac:dyDescent="0.25">
      <c r="Z73" s="1"/>
    </row>
    <row r="74" spans="26:26" ht="15.75" x14ac:dyDescent="0.25">
      <c r="Z74" s="1"/>
    </row>
    <row r="75" spans="26:26" ht="15.75" x14ac:dyDescent="0.25">
      <c r="Z75" s="1"/>
    </row>
    <row r="76" spans="26:26" ht="15.75" x14ac:dyDescent="0.25">
      <c r="Z76" s="1"/>
    </row>
    <row r="77" spans="26:26" ht="15.75" x14ac:dyDescent="0.25">
      <c r="Z77" s="1"/>
    </row>
    <row r="78" spans="26:26" ht="15.75" x14ac:dyDescent="0.25">
      <c r="Z78" s="1"/>
    </row>
    <row r="79" spans="26:26" ht="15.75" x14ac:dyDescent="0.25">
      <c r="Z79" s="1"/>
    </row>
    <row r="80" spans="26:26" ht="15.75" x14ac:dyDescent="0.25">
      <c r="Z80" s="1"/>
    </row>
    <row r="81" spans="26:26" ht="15.75" x14ac:dyDescent="0.25">
      <c r="Z81" s="1"/>
    </row>
    <row r="82" spans="26:26" ht="15.75" x14ac:dyDescent="0.25">
      <c r="Z82" s="1"/>
    </row>
    <row r="83" spans="26:26" ht="15.75" x14ac:dyDescent="0.25">
      <c r="Z83" s="1"/>
    </row>
    <row r="84" spans="26:26" ht="15.75" x14ac:dyDescent="0.25">
      <c r="Z84" s="1"/>
    </row>
    <row r="85" spans="26:26" ht="15.75" x14ac:dyDescent="0.25">
      <c r="Z85" s="1"/>
    </row>
    <row r="86" spans="26:26" ht="15.75" x14ac:dyDescent="0.25">
      <c r="Z86" s="1"/>
    </row>
    <row r="87" spans="26:26" ht="15.75" x14ac:dyDescent="0.25">
      <c r="Z87" s="1"/>
    </row>
    <row r="88" spans="26:26" ht="15.75" x14ac:dyDescent="0.25">
      <c r="Z88" s="1"/>
    </row>
    <row r="89" spans="26:26" ht="15.75" x14ac:dyDescent="0.25">
      <c r="Z89" s="1"/>
    </row>
    <row r="90" spans="26:26" ht="15.75" x14ac:dyDescent="0.25">
      <c r="Z90" s="1"/>
    </row>
    <row r="91" spans="26:26" ht="15.75" x14ac:dyDescent="0.25">
      <c r="Z91" s="1"/>
    </row>
    <row r="92" spans="26:26" ht="15.75" x14ac:dyDescent="0.25">
      <c r="Z92" s="1"/>
    </row>
    <row r="93" spans="26:26" ht="15.75" x14ac:dyDescent="0.25">
      <c r="Z93" s="1"/>
    </row>
    <row r="94" spans="26:26" ht="15.75" x14ac:dyDescent="0.25">
      <c r="Z94" s="1"/>
    </row>
    <row r="95" spans="26:26" ht="15.75" x14ac:dyDescent="0.25">
      <c r="Z95" s="1"/>
    </row>
    <row r="96" spans="26:26" ht="15.75" x14ac:dyDescent="0.25">
      <c r="Z96" s="1"/>
    </row>
    <row r="97" spans="26:26" ht="15.75" x14ac:dyDescent="0.25">
      <c r="Z97" s="1"/>
    </row>
    <row r="98" spans="26:26" ht="15.75" x14ac:dyDescent="0.25">
      <c r="Z98" s="1"/>
    </row>
    <row r="99" spans="26:26" ht="15.75" x14ac:dyDescent="0.25">
      <c r="Z99" s="1"/>
    </row>
    <row r="100" spans="26:26" ht="15.75" x14ac:dyDescent="0.25">
      <c r="Z100" s="1"/>
    </row>
    <row r="101" spans="26:26" ht="15.75" x14ac:dyDescent="0.25">
      <c r="Z101" s="1"/>
    </row>
    <row r="102" spans="26:26" ht="15.75" x14ac:dyDescent="0.25">
      <c r="Z102" s="1"/>
    </row>
    <row r="103" spans="26:26" ht="15.75" x14ac:dyDescent="0.25">
      <c r="Z103" s="1"/>
    </row>
    <row r="104" spans="26:26" ht="15.75" x14ac:dyDescent="0.25">
      <c r="Z104" s="1"/>
    </row>
    <row r="105" spans="26:26" ht="15.75" x14ac:dyDescent="0.25">
      <c r="Z105" s="1"/>
    </row>
    <row r="106" spans="26:26" ht="15.75" x14ac:dyDescent="0.25">
      <c r="Z106" s="1"/>
    </row>
    <row r="107" spans="26:26" ht="15.75" x14ac:dyDescent="0.25">
      <c r="Z107" s="1"/>
    </row>
    <row r="108" spans="26:26" ht="15.75" x14ac:dyDescent="0.25">
      <c r="Z108" s="1"/>
    </row>
    <row r="109" spans="26:26" ht="15.75" x14ac:dyDescent="0.25">
      <c r="Z109" s="1"/>
    </row>
    <row r="110" spans="26:26" ht="15.75" x14ac:dyDescent="0.25">
      <c r="Z110" s="1"/>
    </row>
    <row r="111" spans="26:26" ht="15.75" x14ac:dyDescent="0.25">
      <c r="Z111" s="1"/>
    </row>
    <row r="112" spans="26:26" ht="15.75" x14ac:dyDescent="0.25">
      <c r="Z112" s="1"/>
    </row>
    <row r="113" spans="26:26" ht="15.75" x14ac:dyDescent="0.25">
      <c r="Z113" s="1"/>
    </row>
    <row r="114" spans="26:26" ht="15.75" x14ac:dyDescent="0.25">
      <c r="Z114" s="1"/>
    </row>
    <row r="115" spans="26:26" ht="15.75" x14ac:dyDescent="0.25">
      <c r="Z115" s="1"/>
    </row>
    <row r="116" spans="26:26" ht="15.75" x14ac:dyDescent="0.25">
      <c r="Z116" s="1"/>
    </row>
    <row r="117" spans="26:26" ht="15.75" x14ac:dyDescent="0.25">
      <c r="Z117" s="1"/>
    </row>
    <row r="118" spans="26:26" ht="15.75" x14ac:dyDescent="0.25">
      <c r="Z118" s="1"/>
    </row>
    <row r="119" spans="26:26" ht="15.75" x14ac:dyDescent="0.25">
      <c r="Z119" s="1"/>
    </row>
    <row r="120" spans="26:26" ht="15.75" x14ac:dyDescent="0.25">
      <c r="Z120" s="1"/>
    </row>
    <row r="121" spans="26:26" ht="15.75" x14ac:dyDescent="0.25">
      <c r="Z121" s="1"/>
    </row>
    <row r="122" spans="26:26" ht="15.75" x14ac:dyDescent="0.25">
      <c r="Z122" s="1"/>
    </row>
    <row r="123" spans="26:26" ht="15.75" x14ac:dyDescent="0.25">
      <c r="Z123" s="1"/>
    </row>
    <row r="124" spans="26:26" ht="15.75" x14ac:dyDescent="0.25">
      <c r="Z124" s="1"/>
    </row>
    <row r="125" spans="26:26" ht="15.75" x14ac:dyDescent="0.25">
      <c r="Z125" s="1"/>
    </row>
    <row r="126" spans="26:26" ht="15.75" x14ac:dyDescent="0.25">
      <c r="Z126" s="1"/>
    </row>
    <row r="127" spans="26:26" ht="15.75" x14ac:dyDescent="0.25">
      <c r="Z127" s="1"/>
    </row>
    <row r="128" spans="26:26" ht="15.75" x14ac:dyDescent="0.25">
      <c r="Z128" s="1"/>
    </row>
    <row r="129" spans="26:26" ht="15.75" x14ac:dyDescent="0.25">
      <c r="Z129" s="1"/>
    </row>
    <row r="130" spans="26:26" ht="15.75" x14ac:dyDescent="0.25">
      <c r="Z130" s="1"/>
    </row>
    <row r="131" spans="26:26" ht="15.75" x14ac:dyDescent="0.25">
      <c r="Z131" s="1"/>
    </row>
    <row r="132" spans="26:26" ht="15.75" x14ac:dyDescent="0.25">
      <c r="Z132" s="1"/>
    </row>
    <row r="133" spans="26:26" ht="15.75" x14ac:dyDescent="0.25">
      <c r="Z133" s="1"/>
    </row>
    <row r="134" spans="26:26" ht="15.75" x14ac:dyDescent="0.25">
      <c r="Z134" s="1"/>
    </row>
    <row r="135" spans="26:26" ht="15.75" x14ac:dyDescent="0.25">
      <c r="Z135" s="1"/>
    </row>
    <row r="136" spans="26:26" ht="15.75" x14ac:dyDescent="0.25">
      <c r="Z136" s="1"/>
    </row>
    <row r="137" spans="26:26" ht="15.75" x14ac:dyDescent="0.25">
      <c r="Z137" s="1"/>
    </row>
    <row r="138" spans="26:26" ht="15.75" x14ac:dyDescent="0.25">
      <c r="Z138" s="1"/>
    </row>
    <row r="139" spans="26:26" ht="15.75" x14ac:dyDescent="0.25">
      <c r="Z139" s="1"/>
    </row>
    <row r="140" spans="26:26" ht="15.75" x14ac:dyDescent="0.25">
      <c r="Z140" s="1"/>
    </row>
    <row r="141" spans="26:26" ht="15.75" x14ac:dyDescent="0.25">
      <c r="Z141" s="1"/>
    </row>
    <row r="142" spans="26:26" ht="15.75" x14ac:dyDescent="0.25">
      <c r="Z142" s="1"/>
    </row>
    <row r="143" spans="26:26" ht="15.75" x14ac:dyDescent="0.25">
      <c r="Z143" s="1"/>
    </row>
    <row r="144" spans="26:26" ht="15.75" x14ac:dyDescent="0.25">
      <c r="Z144" s="1"/>
    </row>
    <row r="145" spans="26:26" ht="15.75" x14ac:dyDescent="0.25">
      <c r="Z145" s="1"/>
    </row>
    <row r="146" spans="26:26" ht="15.75" x14ac:dyDescent="0.25">
      <c r="Z146" s="1"/>
    </row>
    <row r="147" spans="26:26" ht="15.75" x14ac:dyDescent="0.25">
      <c r="Z147" s="1"/>
    </row>
    <row r="148" spans="26:26" ht="15.75" x14ac:dyDescent="0.25">
      <c r="Z148" s="1"/>
    </row>
    <row r="149" spans="26:26" ht="15.75" x14ac:dyDescent="0.25">
      <c r="Z149" s="1"/>
    </row>
    <row r="150" spans="26:26" ht="15.75" x14ac:dyDescent="0.25">
      <c r="Z150" s="1"/>
    </row>
    <row r="151" spans="26:26" ht="15.75" x14ac:dyDescent="0.25">
      <c r="Z151" s="1"/>
    </row>
    <row r="152" spans="26:26" ht="15.75" x14ac:dyDescent="0.25">
      <c r="Z152" s="1"/>
    </row>
    <row r="153" spans="26:26" ht="15.75" x14ac:dyDescent="0.25">
      <c r="Z153" s="1"/>
    </row>
    <row r="154" spans="26:26" ht="15.75" x14ac:dyDescent="0.25">
      <c r="Z154" s="1"/>
    </row>
    <row r="155" spans="26:26" ht="15.75" x14ac:dyDescent="0.25">
      <c r="Z155" s="1"/>
    </row>
    <row r="156" spans="26:26" ht="15.75" x14ac:dyDescent="0.25">
      <c r="Z156" s="1"/>
    </row>
    <row r="157" spans="26:26" x14ac:dyDescent="0.25">
      <c r="Z157" s="2"/>
    </row>
  </sheetData>
  <sheetProtection password="CC61" sheet="1" objects="1" scenarios="1"/>
  <sortState ref="A1:X36">
    <sortCondition descending="1" ref="W3"/>
  </sortState>
  <mergeCells count="1">
    <mergeCell ref="W1:Z1"/>
  </mergeCells>
  <pageMargins left="0.25" right="0.25" top="0.75" bottom="0.75" header="0.3" footer="0.3"/>
  <pageSetup paperSize="9" scale="23" fitToHeight="0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:Z35"/>
    </sheetView>
  </sheetViews>
  <sheetFormatPr defaultRowHeight="15" x14ac:dyDescent="0.25"/>
  <cols>
    <col min="1" max="1" width="24.7109375" customWidth="1"/>
    <col min="2" max="2" width="9.7109375" bestFit="1" customWidth="1"/>
    <col min="3" max="3" width="9.28515625" bestFit="1" customWidth="1"/>
    <col min="4" max="4" width="9.42578125" bestFit="1" customWidth="1"/>
    <col min="5" max="6" width="9.28515625" bestFit="1" customWidth="1"/>
    <col min="7" max="7" width="10.7109375" bestFit="1" customWidth="1"/>
    <col min="8" max="8" width="9.28515625" bestFit="1" customWidth="1"/>
    <col min="9" max="9" width="9.42578125" bestFit="1" customWidth="1"/>
    <col min="10" max="13" width="9.28515625" bestFit="1" customWidth="1"/>
    <col min="14" max="14" width="9.42578125" bestFit="1" customWidth="1"/>
    <col min="15" max="19" width="9.28515625" bestFit="1" customWidth="1"/>
    <col min="20" max="22" width="9.28515625" customWidth="1"/>
    <col min="23" max="25" width="9.28515625" bestFit="1" customWidth="1"/>
    <col min="26" max="26" width="9.28515625" customWidth="1"/>
  </cols>
  <sheetData/>
  <sortState ref="A2:Z35">
    <sortCondition descending="1" ref="W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7" sqref="H7"/>
    </sheetView>
  </sheetViews>
  <sheetFormatPr defaultRowHeight="15" x14ac:dyDescent="0.25"/>
  <cols>
    <col min="1" max="1" width="13.5703125" customWidth="1"/>
    <col min="2" max="2" width="17.85546875" customWidth="1"/>
    <col min="3" max="3" width="14.42578125" customWidth="1"/>
    <col min="4" max="5" width="19.42578125" customWidth="1"/>
    <col min="7" max="7" width="14.42578125" customWidth="1"/>
    <col min="8" max="8" width="19.85546875" customWidth="1"/>
    <col min="9" max="9" width="13" customWidth="1"/>
  </cols>
  <sheetData>
    <row r="1" spans="1:9" x14ac:dyDescent="0.25">
      <c r="A1" t="s">
        <v>65</v>
      </c>
      <c r="B1" t="s">
        <v>66</v>
      </c>
      <c r="C1" t="s">
        <v>58</v>
      </c>
      <c r="D1" t="s">
        <v>63</v>
      </c>
      <c r="E1" t="s">
        <v>64</v>
      </c>
      <c r="F1" t="s">
        <v>59</v>
      </c>
      <c r="G1" t="s">
        <v>60</v>
      </c>
      <c r="H1" t="s">
        <v>61</v>
      </c>
      <c r="I1" t="s">
        <v>62</v>
      </c>
    </row>
    <row r="2" spans="1:9" x14ac:dyDescent="0.25">
      <c r="A2" s="66">
        <v>20</v>
      </c>
      <c r="B2" s="66">
        <v>47</v>
      </c>
      <c r="C2" s="66">
        <f>B2*A2/100</f>
        <v>9.4</v>
      </c>
      <c r="D2" s="66">
        <v>12</v>
      </c>
      <c r="E2" s="66">
        <v>4</v>
      </c>
      <c r="F2" s="66">
        <f>E2*D2</f>
        <v>48</v>
      </c>
      <c r="G2" s="66">
        <f>F2*C2</f>
        <v>451.20000000000005</v>
      </c>
      <c r="H2" s="66">
        <v>3</v>
      </c>
      <c r="I2" s="66">
        <f>H2*G2</f>
        <v>1353.6000000000001</v>
      </c>
    </row>
    <row r="3" spans="1:9" x14ac:dyDescent="0.25">
      <c r="A3" s="66">
        <v>20</v>
      </c>
      <c r="B3" s="66">
        <v>47</v>
      </c>
      <c r="C3" s="66">
        <f>B3*A3/100</f>
        <v>9.4</v>
      </c>
      <c r="D3" s="66">
        <v>12</v>
      </c>
      <c r="E3" s="66">
        <v>5</v>
      </c>
      <c r="F3" s="66">
        <f>E3*D3</f>
        <v>60</v>
      </c>
      <c r="G3" s="66">
        <f>F3*C3</f>
        <v>564</v>
      </c>
      <c r="H3" s="66">
        <v>1</v>
      </c>
      <c r="I3" s="66">
        <f>H3*G3</f>
        <v>564</v>
      </c>
    </row>
    <row r="4" spans="1:9" x14ac:dyDescent="0.25">
      <c r="C4" s="66"/>
      <c r="D4" s="66"/>
      <c r="E4" s="66"/>
      <c r="F4" s="66"/>
      <c r="G4" s="66">
        <f>C4*F4</f>
        <v>0</v>
      </c>
      <c r="H4" s="66"/>
      <c r="I4" s="66">
        <f t="shared" ref="I4:I8" si="0">G4*H4</f>
        <v>0</v>
      </c>
    </row>
    <row r="5" spans="1:9" x14ac:dyDescent="0.25">
      <c r="C5" s="66"/>
      <c r="D5" s="66"/>
      <c r="E5" s="66"/>
      <c r="F5" s="66"/>
      <c r="G5" s="66">
        <f>C5*F5</f>
        <v>0</v>
      </c>
      <c r="H5" s="66"/>
      <c r="I5" s="66">
        <f t="shared" si="0"/>
        <v>0</v>
      </c>
    </row>
    <row r="6" spans="1:9" x14ac:dyDescent="0.25">
      <c r="C6" s="66"/>
      <c r="D6" s="66"/>
      <c r="E6" s="66"/>
      <c r="F6" s="66"/>
      <c r="G6" s="66">
        <f>C6*F6</f>
        <v>0</v>
      </c>
      <c r="H6" s="66"/>
      <c r="I6" s="66">
        <f t="shared" si="0"/>
        <v>0</v>
      </c>
    </row>
    <row r="7" spans="1:9" x14ac:dyDescent="0.25">
      <c r="C7" s="66"/>
      <c r="D7" s="66"/>
      <c r="E7" s="66"/>
      <c r="F7" s="66"/>
      <c r="G7" s="66">
        <f>C7*F7</f>
        <v>0</v>
      </c>
      <c r="H7" s="66"/>
      <c r="I7" s="66">
        <f t="shared" si="0"/>
        <v>0</v>
      </c>
    </row>
    <row r="8" spans="1:9" x14ac:dyDescent="0.25">
      <c r="C8" s="66"/>
      <c r="D8" s="66"/>
      <c r="E8" s="66"/>
      <c r="F8" s="66"/>
      <c r="G8" s="66">
        <f>C8*F8</f>
        <v>0</v>
      </c>
      <c r="H8" s="66"/>
      <c r="I8" s="66">
        <f t="shared" si="0"/>
        <v>0</v>
      </c>
    </row>
    <row r="11" spans="1:9" x14ac:dyDescent="0.25">
      <c r="G11">
        <f>20*4</f>
        <v>80</v>
      </c>
      <c r="H11">
        <f>340/G11</f>
        <v>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2019-11-12T06:44:58Z</dcterms:modified>
</cp:coreProperties>
</file>